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942" windowHeight="10045" tabRatio="722"/>
  </bookViews>
  <sheets>
    <sheet name="Sheet1" sheetId="29" r:id="rId1"/>
  </sheets>
  <definedNames>
    <definedName name="_xlnm._FilterDatabase" localSheetId="0" hidden="1">Sheet1!$A$4:$Z$88</definedName>
    <definedName name="_xlnm.Print_Area" localSheetId="0">Sheet1!$A$1:$Z$88</definedName>
    <definedName name="_xlnm.Print_Titles" localSheetId="0">Sheet1!$1:$4</definedName>
  </definedNames>
  <calcPr calcId="144525"/>
</workbook>
</file>

<file path=xl/comments1.xml><?xml version="1.0" encoding="utf-8"?>
<comments xmlns="http://schemas.openxmlformats.org/spreadsheetml/2006/main">
  <authors>
    <author>user</author>
  </authors>
  <commentList>
    <comment ref="B2" authorId="0">
      <text>
        <r>
          <rPr>
            <sz val="40"/>
            <rFont val="宋体"/>
            <charset val="134"/>
          </rPr>
          <t>1、交通局2026年管护路人员工资标识为：“104001”财政性资金安排的编制外人员支出；；
2、其余特殊标识“106001”共同财政事权转移支付（上级补助部分）</t>
        </r>
      </text>
    </comment>
  </commentList>
</comments>
</file>

<file path=xl/sharedStrings.xml><?xml version="1.0" encoding="utf-8"?>
<sst xmlns="http://schemas.openxmlformats.org/spreadsheetml/2006/main" count="274" uniqueCount="203">
  <si>
    <t>伽师县2026年第一批巩固拓展脱贫攻坚成果同乡村振兴有效衔接项目资金使用情况表</t>
  </si>
  <si>
    <t>序号</t>
  </si>
  <si>
    <t>项目名称</t>
  </si>
  <si>
    <t>实施地点</t>
  </si>
  <si>
    <t>资金规模及来源</t>
  </si>
  <si>
    <t>项目主管
部门</t>
  </si>
  <si>
    <t>2月支付</t>
  </si>
  <si>
    <t>1-2月累计支付</t>
  </si>
  <si>
    <t>支付率</t>
  </si>
  <si>
    <t>3月支付</t>
  </si>
  <si>
    <t>1-3月累计支付</t>
  </si>
  <si>
    <t>4月支付</t>
  </si>
  <si>
    <t>1-4月累计支付</t>
  </si>
  <si>
    <t>合计</t>
  </si>
  <si>
    <t>财政衔接资金</t>
  </si>
  <si>
    <t>其他涉农
整合资金</t>
  </si>
  <si>
    <t>地方政府
债券资金</t>
  </si>
  <si>
    <t>地县资金</t>
  </si>
  <si>
    <t>其他资金</t>
  </si>
  <si>
    <t>小计</t>
  </si>
  <si>
    <t>中央</t>
  </si>
  <si>
    <t>自治区</t>
  </si>
  <si>
    <t>以工
代赈</t>
  </si>
  <si>
    <t>少数
民族
发展</t>
  </si>
  <si>
    <t>欠发达
国有
农场</t>
  </si>
  <si>
    <t>欠发达
国有
林场</t>
  </si>
  <si>
    <t>欠发达
国有
牧场</t>
  </si>
  <si>
    <t>一</t>
  </si>
  <si>
    <t>产业增收</t>
  </si>
  <si>
    <t>伽师县林果业有机绿色发展项目</t>
  </si>
  <si>
    <t xml:space="preserve">13个乡镇289个村
</t>
  </si>
  <si>
    <t>林草局、项目涉及乡镇</t>
  </si>
  <si>
    <t>伽师县甜菜种植补助项目</t>
  </si>
  <si>
    <t>12个乡镇273个村</t>
  </si>
  <si>
    <t>农业农村局、项目涉及乡镇</t>
  </si>
  <si>
    <t>伽师县伽师瓜绿色种植补助项目</t>
  </si>
  <si>
    <t>12个乡镇263个村</t>
  </si>
  <si>
    <t>伽师县小额贷款贴息项目</t>
  </si>
  <si>
    <t>13个乡镇310个村</t>
  </si>
  <si>
    <t>财政局</t>
  </si>
  <si>
    <t>伽师县居仁镇扶贫厂房改造提升项目</t>
  </si>
  <si>
    <t>居仁镇26村</t>
  </si>
  <si>
    <t>居仁镇人民政府</t>
  </si>
  <si>
    <t>伽师县克孜勒苏乡巴什奥塔格（39）村就业创业基地建设项目</t>
  </si>
  <si>
    <t>克孜勒苏乡（18）村</t>
  </si>
  <si>
    <t>克孜勒苏乡人民政府</t>
  </si>
  <si>
    <t>伽师县玉代克力克乡小微产业园改造提升项目</t>
  </si>
  <si>
    <t>玉代克力克乡（5）村</t>
  </si>
  <si>
    <t>玉代克力克乡人民政府</t>
  </si>
  <si>
    <t xml:space="preserve">伽师县克孜勒苏乡小微产业园基础设施改造提升建设项目
</t>
  </si>
  <si>
    <t>克孜勒苏乡12村</t>
  </si>
  <si>
    <t>伽师县和夏阿瓦提镇2026年小微产业园附属配套设施建设项目</t>
  </si>
  <si>
    <t>和夏阿瓦提镇19村</t>
  </si>
  <si>
    <t>和夏阿瓦提镇人民政府</t>
  </si>
  <si>
    <t>伽师县居仁镇壮大易地搬迁点村集体经济项目</t>
  </si>
  <si>
    <t>居仁镇杏花园社区</t>
  </si>
  <si>
    <t>伽师县2026年英买里镇一二三产融合发展养殖项目产业配套电力设施</t>
  </si>
  <si>
    <t>英买里镇（4）村</t>
  </si>
  <si>
    <t>英买里镇人民政府</t>
  </si>
  <si>
    <t>伽师县2026年英买里镇一二三产融合发展养殖项目产业配套通路设施</t>
  </si>
  <si>
    <t>伽师县克孜勒博依镇肉牛养殖基地建设项目产业配套道路设施</t>
  </si>
  <si>
    <t>克孜勒博依镇16村</t>
  </si>
  <si>
    <t>克孜勒博依镇人民政府</t>
  </si>
  <si>
    <t>伽师县2026年玉代克力克乡产业路建设项目</t>
  </si>
  <si>
    <t>玉代克力克乡4个村：1村、9村、10村、11村。</t>
  </si>
  <si>
    <t>交通运输局</t>
  </si>
  <si>
    <t>伽师县2026年夏普吐勒镇（18）村产业路建设项目</t>
  </si>
  <si>
    <t>夏普吐勒镇（18）村</t>
  </si>
  <si>
    <t>伽师县2026年农村特色产业道路建设项目</t>
  </si>
  <si>
    <t>1、卧里托格拉克镇3个村：8村、12村、26村。
2、克孜勒博依乡1个村：1村。
3、克孜勒苏乡10个村：5村、15村、18村、20村、21村、22村、23村、24村、25村、26村。
4、古勒鲁克乡1个村：10村。
5、巴仁镇2个村：1村、5村。</t>
  </si>
  <si>
    <t>伽师县2026年产业路建设项目（一期）</t>
  </si>
  <si>
    <t xml:space="preserve">1、英买里镇1个村：20村。
2、居仁镇1个村：14村。
3、卧里托格拉克镇3个村：21村、23村、24村。
4、克孜勒博依镇1个村：17村。
5、米夏乡1个村：4村。
6、夏普吐勒镇4个村：:3村、6村、11村、16村。
7、克孜勒苏乡9个村：1村、2村、6村、20村、22村、11村、25村、30村、32村。                                                                                                                                                                                                                                                                             </t>
  </si>
  <si>
    <t>伽师县卧里托格拉克镇商铺建设项目</t>
  </si>
  <si>
    <t>卧里托格拉克镇（18）村</t>
  </si>
  <si>
    <t>卧里托格拉克镇人民政府</t>
  </si>
  <si>
    <t>伽师县克孜勒博依镇商铺建设项目</t>
  </si>
  <si>
    <t>克孜勒博依镇（1）村</t>
  </si>
  <si>
    <t>伽师县克孜勒博依镇阿亚格乔拉克（17）村就业创业基地建设项目</t>
  </si>
  <si>
    <t>克孜勒博依镇（17）村</t>
  </si>
  <si>
    <t>伽师县米夏乡英巴格(12)村冷库建设项目</t>
  </si>
  <si>
    <t>米夏乡英巴格(12)村</t>
  </si>
  <si>
    <t>米夏乡人民政府</t>
  </si>
  <si>
    <t>伽师县和夏阿瓦提镇商铺建设项目</t>
  </si>
  <si>
    <t>和夏阿瓦提镇（14）村</t>
  </si>
  <si>
    <t>伽师县克孜勒苏乡就业创业基地建设项目</t>
  </si>
  <si>
    <t>伽师县克孜勒苏乡瓜果冷藏保鲜库建设项目</t>
  </si>
  <si>
    <t>克孜勒苏乡（5）村</t>
  </si>
  <si>
    <t>伽师县古勒鲁克乡商铺建设项目</t>
  </si>
  <si>
    <t>古勒鲁克乡（11）村、（19）村</t>
  </si>
  <si>
    <t>古勒鲁克乡人民政府</t>
  </si>
  <si>
    <t>伽师县巴仁镇物流仓储建设项目</t>
  </si>
  <si>
    <t>巴仁镇托万（9）村</t>
  </si>
  <si>
    <t>巴仁镇人民政府</t>
  </si>
  <si>
    <t>伽师县铁日木乡2026年产业配套项目</t>
  </si>
  <si>
    <t>铁日木乡（10）村、（9）村、（2）村</t>
  </si>
  <si>
    <t>水利局</t>
  </si>
  <si>
    <t>伽师县铁日木乡阿亚格铁日木（5）村产业配套项目</t>
  </si>
  <si>
    <t>铁日木乡（5）村</t>
  </si>
  <si>
    <t>铁日木乡人民政府</t>
  </si>
  <si>
    <t>伽师县英买里镇2026年美丽宜居村防渗渠建设项目</t>
  </si>
  <si>
    <t>英买里镇2个村：8村、15村</t>
  </si>
  <si>
    <t>伽师县英买里镇2026年美丽宜居村产业路建设项目</t>
  </si>
  <si>
    <t>伽师县夏普吐勒镇2026年美丽宜居村壮大村集体经济建设项目</t>
  </si>
  <si>
    <t>夏普吐勒镇（19）村</t>
  </si>
  <si>
    <t>夏普吐勒镇人民政府</t>
  </si>
  <si>
    <t>伽师县夏普吐勒镇2026年美丽宜居村防渗渠建设项目</t>
  </si>
  <si>
    <t>夏普吐勒镇14村、19村</t>
  </si>
  <si>
    <t>伽师县米夏乡2026年英巴格（12）村产业配套项目</t>
  </si>
  <si>
    <t>米夏乡（12）村</t>
  </si>
  <si>
    <t>伽师县夏普吐勒镇巴扎（1）村产业配套项目</t>
  </si>
  <si>
    <t>夏普吐勒镇（1）村</t>
  </si>
  <si>
    <t>伽师县和夏阿瓦提镇幸福（33）村产业配套项目</t>
  </si>
  <si>
    <t>和夏阿瓦提镇（33）村</t>
  </si>
  <si>
    <t>伽师县克孜勒苏乡兰干买里斯（10）村产业配套项目</t>
  </si>
  <si>
    <t>克孜勒苏乡10村</t>
  </si>
  <si>
    <t>伽师县玉代克力克乡英艾日克（12）村2026年产业配套项目</t>
  </si>
  <si>
    <t>玉代克力克乡（12）村</t>
  </si>
  <si>
    <t>伽师县古勒鲁克乡巴什古勒鲁克村2026年产业配套项目</t>
  </si>
  <si>
    <t>古勒鲁克乡（1）村</t>
  </si>
  <si>
    <t>伽师县英买里镇英阿瓦提（17）村产业配套项目</t>
  </si>
  <si>
    <t>英买里镇（17）村</t>
  </si>
  <si>
    <t>伽师县克孜勒博依镇色满（23）村、浩罕（24）村产业配套项目</t>
  </si>
  <si>
    <t>克孜勒博依镇23村、24村</t>
  </si>
  <si>
    <t>伽师县古勒鲁克乡巴什阿勒克库勒（9）村产业配套项目</t>
  </si>
  <si>
    <t>古勒鲁克乡9村</t>
  </si>
  <si>
    <t>伽师县玉代克力克乡堂来恰普提（1）村产业配套项目</t>
  </si>
  <si>
    <t>玉代克力克乡（1）村</t>
  </si>
  <si>
    <t>伽师县西克尔库勒镇希望村2026年产业基础设施配套项目</t>
  </si>
  <si>
    <t>西克尔库勒镇(23)村</t>
  </si>
  <si>
    <t>伽师县居仁镇吐格曼贝西（18）村产业配套项目</t>
  </si>
  <si>
    <t>居仁镇（18）村</t>
  </si>
  <si>
    <t>伽师县卧里托格拉克镇英巴格（6）村产业配套项目</t>
  </si>
  <si>
    <t>卧里托格拉克镇（6）村</t>
  </si>
  <si>
    <t>伽师县西克尔库勒镇多来提巴格（4）村、阿吉勒格里克(18)村产业配套项目</t>
  </si>
  <si>
    <t>西克尔库勒镇（4）村、(18)村</t>
  </si>
  <si>
    <t>西克尔库勒镇人民政府</t>
  </si>
  <si>
    <t>二</t>
  </si>
  <si>
    <t>就业增收</t>
  </si>
  <si>
    <t>伽师县2026年公益性岗位补助项目</t>
  </si>
  <si>
    <t>各乡镇</t>
  </si>
  <si>
    <t>伽师县2026年农村道路管护人员补助项目</t>
  </si>
  <si>
    <t>伽师县脱贫劳动力（含监测户）一次性交通补助项目</t>
  </si>
  <si>
    <t>三</t>
  </si>
  <si>
    <t>乡村建设</t>
  </si>
  <si>
    <t>伽师县米夏乡污水管网配套设施建设项目</t>
  </si>
  <si>
    <t>米夏乡3个村：1村、2村、13村。</t>
  </si>
  <si>
    <t>伽师县居仁镇江巴孜（1）村排水建设项目</t>
  </si>
  <si>
    <t>居仁镇1村</t>
  </si>
  <si>
    <t>伽师县居仁镇2026年入户路硬化项目</t>
  </si>
  <si>
    <t>居仁镇4个村：4村、5村、6村、7村</t>
  </si>
  <si>
    <t>伽师县居仁镇2026年农村道路加宽项目</t>
  </si>
  <si>
    <t>居仁镇14村、26村、27村</t>
  </si>
  <si>
    <t>伽师县米夏乡农村污水处理项目</t>
  </si>
  <si>
    <t>米夏乡19村</t>
  </si>
  <si>
    <t>伽师县居仁镇易地扶贫搬迁安置点污水处理建设项目</t>
  </si>
  <si>
    <t>居仁镇</t>
  </si>
  <si>
    <t>伽师县卧里托格拉克镇2026年农村道路加宽项目</t>
  </si>
  <si>
    <t>卧里托格拉克镇4个村：13村、17村、18村、28村</t>
  </si>
  <si>
    <t>伽师县克孜勒博依镇阿热买里（4）村等入户路建设项目</t>
  </si>
  <si>
    <t>克孜勒博依镇4村、11村、16村、25村、27村、30村、31村</t>
  </si>
  <si>
    <t>伽师县米夏乡2026年入户路建设项目</t>
  </si>
  <si>
    <t>米夏乡20个村：1村、2村、3村、4村、6村、7村、8村、9村、10村、11村、12村、13村、14、15村、16村、17村、18村、19村、20村、21村</t>
  </si>
  <si>
    <t>伽师县和夏阿瓦提镇2026年入户路建设项目</t>
  </si>
  <si>
    <t>和夏阿瓦提镇6个村：2村、3村、4村、6村、9村、10村。</t>
  </si>
  <si>
    <t>伽师县克孜勒苏乡农村道路加宽项目</t>
  </si>
  <si>
    <t>伽师县古勒鲁克乡2026年入户路建设项目</t>
  </si>
  <si>
    <t>古勒鲁克乡9个村：14村、15村、16村、17村、18村、19村、20村、21村、24村</t>
  </si>
  <si>
    <t>伽师县玉代克力克乡2026年入户路硬化项目</t>
  </si>
  <si>
    <t>玉代克力克乡4个村：5村、7村、8村、9村</t>
  </si>
  <si>
    <t>伽师县铁日木乡2026年入户路建设项目</t>
  </si>
  <si>
    <t>铁日木乡12个村：1村、2村、3村、4村、5村、6村、7村、8村、9村、10村、11村、12村</t>
  </si>
  <si>
    <t>伽师县铁日木乡2026年道路加宽建设项目</t>
  </si>
  <si>
    <t>铁日木乡1村、2村、3村、6村、8村、9村、10村</t>
  </si>
  <si>
    <t>伽师县西克尔库勒镇2026年入户路建设项目</t>
  </si>
  <si>
    <t>西克尔库勒镇28个村</t>
  </si>
  <si>
    <t>伽师县卧里托格拉克镇入户路硬化项目</t>
  </si>
  <si>
    <t>卧里托格拉克镇8个村：11村、13村、14村、17村、21村、22村、24村、27村</t>
  </si>
  <si>
    <t>伽师县克孜勒苏乡2026年入户路建设项目</t>
  </si>
  <si>
    <t>克孜勒苏乡7个村：1村、2村、3村、5村、6村、7村、8村</t>
  </si>
  <si>
    <t>伽师县英买里镇2026年美丽宜居村农村道路加宽项目</t>
  </si>
  <si>
    <t>伽师县英买里镇2026年美丽宜居村入户路建设项目</t>
  </si>
  <si>
    <t>伽师县英买里镇2026年美丽宜居村污水处理项目</t>
  </si>
  <si>
    <t>英买里镇3个村：3村、8村、15村</t>
  </si>
  <si>
    <t>伽师县夏普吐勒镇2026年美丽宜居村桥涵建设项目</t>
  </si>
  <si>
    <t>夏普吐勒镇喀赞库勒（14）村</t>
  </si>
  <si>
    <t>伽师县夏普吐勒镇2026年美丽宜居村人行辅道建设项目</t>
  </si>
  <si>
    <t>夏普吐勒镇2个村：喀赞库勒（14）村恰依拉（19）村</t>
  </si>
  <si>
    <t>伽师县夏普吐勒镇2026年美丽宜居村污水处理项目</t>
  </si>
  <si>
    <t>伽师县卧里托格拉克镇2026年托格热克斯木（4）村乡村道路以工代赈项目</t>
  </si>
  <si>
    <t>卧里托格拉克镇托格热克斯木（4）村</t>
  </si>
  <si>
    <t>发改委</t>
  </si>
  <si>
    <t>伽师县英买里镇2026年入户路建设以工代赈项目</t>
  </si>
  <si>
    <t>英买里镇3个村：英买里（10）村、库木艾日克（1）村、吐孜鲁克村（9）村</t>
  </si>
  <si>
    <t>伽师县克孜勒苏乡2026年度入户路以工代赈项目</t>
  </si>
  <si>
    <t>克孜勒苏乡5个村：夏勒艾日克（21）村、巴格艾日克（22）村、阿克艾日克（23）村、温塔木（24）村、拜什塔木（26）村</t>
  </si>
  <si>
    <t>四</t>
  </si>
  <si>
    <t>项目管理费</t>
  </si>
  <si>
    <t>伽师县2026年项目服务</t>
  </si>
  <si>
    <t>农业农村局</t>
  </si>
  <si>
    <t>五</t>
  </si>
  <si>
    <t>其他</t>
  </si>
  <si>
    <t>伽师县“健康饮茶”“送茶入户”项目</t>
  </si>
  <si>
    <t>统战部</t>
  </si>
</sst>
</file>

<file path=xl/styles.xml><?xml version="1.0" encoding="utf-8"?>
<styleSheet xmlns="http://schemas.openxmlformats.org/spreadsheetml/2006/main">
  <numFmts count="6">
    <numFmt numFmtId="176" formatCode="0.0_ "/>
    <numFmt numFmtId="42" formatCode="_ &quot;￥&quot;* #,##0_ ;_ &quot;￥&quot;* \-#,##0_ ;_ &quot;￥&quot;* &quot;-&quot;_ ;_ @_ "/>
    <numFmt numFmtId="177" formatCode="0.00_ "/>
    <numFmt numFmtId="43" formatCode="_ * #,##0.00_ ;_ * \-#,##0.00_ ;_ * &quot;-&quot;??_ ;_ @_ "/>
    <numFmt numFmtId="44" formatCode="_ &quot;￥&quot;* #,##0.00_ ;_ &quot;￥&quot;* \-#,##0.00_ ;_ &quot;￥&quot;* &quot;-&quot;??_ ;_ @_ "/>
    <numFmt numFmtId="41" formatCode="_ * #,##0_ ;_ * \-#,##0_ ;_ * &quot;-&quot;_ ;_ @_ "/>
  </numFmts>
  <fonts count="35">
    <font>
      <sz val="11"/>
      <color theme="1"/>
      <name val="宋体"/>
      <charset val="134"/>
      <scheme val="minor"/>
    </font>
    <font>
      <sz val="18"/>
      <color theme="1"/>
      <name val="黑体"/>
      <charset val="134"/>
    </font>
    <font>
      <sz val="20"/>
      <color theme="1"/>
      <name val="黑体"/>
      <charset val="134"/>
    </font>
    <font>
      <sz val="20"/>
      <color theme="1"/>
      <name val="宋体"/>
      <charset val="134"/>
      <scheme val="minor"/>
    </font>
    <font>
      <sz val="11"/>
      <name val="宋体"/>
      <charset val="134"/>
      <scheme val="minor"/>
    </font>
    <font>
      <sz val="48"/>
      <name val="方正小标宋_GBK"/>
      <charset val="134"/>
    </font>
    <font>
      <sz val="18"/>
      <name val="黑体"/>
      <charset val="134"/>
    </font>
    <font>
      <sz val="22"/>
      <name val="黑体"/>
      <charset val="134"/>
    </font>
    <font>
      <sz val="20"/>
      <name val="宋体"/>
      <charset val="134"/>
    </font>
    <font>
      <sz val="20"/>
      <name val="宋体"/>
      <charset val="134"/>
      <scheme val="minor"/>
    </font>
    <font>
      <sz val="20"/>
      <name val="黑体"/>
      <charset val="134"/>
    </font>
    <font>
      <sz val="11"/>
      <color rgb="FF9C6500"/>
      <name val="宋体"/>
      <charset val="0"/>
      <scheme val="minor"/>
    </font>
    <font>
      <b/>
      <sz val="15"/>
      <color theme="3"/>
      <name val="宋体"/>
      <charset val="134"/>
      <scheme val="minor"/>
    </font>
    <font>
      <sz val="11"/>
      <color theme="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0"/>
      <name val="宋体"/>
      <charset val="134"/>
    </font>
    <font>
      <sz val="11"/>
      <color theme="1"/>
      <name val="宋体"/>
      <charset val="0"/>
      <scheme val="minor"/>
    </font>
    <font>
      <sz val="11"/>
      <color indexed="8"/>
      <name val="宋体"/>
      <charset val="134"/>
    </font>
    <font>
      <sz val="11"/>
      <name val="宋体"/>
      <charset val="134"/>
    </font>
    <font>
      <b/>
      <sz val="11"/>
      <color rgb="FF3F3F3F"/>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rgb="FFFA7D00"/>
      <name val="宋体"/>
      <charset val="0"/>
      <scheme val="minor"/>
    </font>
    <font>
      <b/>
      <sz val="11"/>
      <color rgb="FFFFFFFF"/>
      <name val="宋体"/>
      <charset val="0"/>
      <scheme val="minor"/>
    </font>
    <font>
      <sz val="12"/>
      <name val="宋体"/>
      <charset val="134"/>
    </font>
    <font>
      <sz val="11"/>
      <color rgb="FFFA7D00"/>
      <name val="宋体"/>
      <charset val="0"/>
      <scheme val="minor"/>
    </font>
    <font>
      <sz val="40"/>
      <name val="宋体"/>
      <charset val="134"/>
    </font>
  </fonts>
  <fills count="33">
    <fill>
      <patternFill patternType="none"/>
    </fill>
    <fill>
      <patternFill patternType="gray125"/>
    </fill>
    <fill>
      <patternFill patternType="solid">
        <fgColor rgb="FFFFEB9C"/>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7CE"/>
        <bgColor indexed="64"/>
      </patternFill>
    </fill>
    <fill>
      <patternFill patternType="solid">
        <fgColor rgb="FFFFCC99"/>
        <bgColor indexed="64"/>
      </patternFill>
    </fill>
    <fill>
      <patternFill patternType="solid">
        <fgColor theme="4"/>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rgb="FFC6EFCE"/>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7"/>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4">
    <xf numFmtId="0" fontId="0" fillId="0" borderId="0">
      <alignment vertical="center"/>
    </xf>
    <xf numFmtId="42" fontId="0" fillId="0" borderId="0" applyFont="0" applyFill="0" applyBorder="0" applyAlignment="0" applyProtection="0">
      <alignment vertical="center"/>
    </xf>
    <xf numFmtId="0" fontId="23" fillId="9" borderId="0" applyNumberFormat="0" applyBorder="0" applyAlignment="0" applyProtection="0">
      <alignment vertical="center"/>
    </xf>
    <xf numFmtId="0" fontId="18" fillId="6" borderId="8" applyNumberFormat="0" applyAlignment="0" applyProtection="0">
      <alignment vertical="center"/>
    </xf>
    <xf numFmtId="44" fontId="0" fillId="0" borderId="0" applyFont="0" applyFill="0" applyBorder="0" applyAlignment="0" applyProtection="0">
      <alignment vertical="center"/>
    </xf>
    <xf numFmtId="0" fontId="25" fillId="0" borderId="0"/>
    <xf numFmtId="0" fontId="24" fillId="0" borderId="0">
      <alignment vertical="center"/>
    </xf>
    <xf numFmtId="41" fontId="0" fillId="0" borderId="0" applyFont="0" applyFill="0" applyBorder="0" applyAlignment="0" applyProtection="0">
      <alignment vertical="center"/>
    </xf>
    <xf numFmtId="0" fontId="23" fillId="10" borderId="0" applyNumberFormat="0" applyBorder="0" applyAlignment="0" applyProtection="0">
      <alignment vertical="center"/>
    </xf>
    <xf numFmtId="0" fontId="17" fillId="5" borderId="0" applyNumberFormat="0" applyBorder="0" applyAlignment="0" applyProtection="0">
      <alignment vertical="center"/>
    </xf>
    <xf numFmtId="43" fontId="0" fillId="0" borderId="0" applyFont="0" applyFill="0" applyBorder="0" applyAlignment="0" applyProtection="0">
      <alignment vertical="center"/>
    </xf>
    <xf numFmtId="0" fontId="13" fillId="4"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3" borderId="6" applyNumberFormat="0" applyFont="0" applyAlignment="0" applyProtection="0">
      <alignment vertical="center"/>
    </xf>
    <xf numFmtId="0" fontId="13" fillId="17" borderId="0" applyNumberFormat="0" applyBorder="0" applyAlignment="0" applyProtection="0">
      <alignment vertical="center"/>
    </xf>
    <xf numFmtId="0" fontId="1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2" fillId="0" borderId="5" applyNumberFormat="0" applyFill="0" applyAlignment="0" applyProtection="0">
      <alignment vertical="center"/>
    </xf>
    <xf numFmtId="0" fontId="20" fillId="0" borderId="5" applyNumberFormat="0" applyFill="0" applyAlignment="0" applyProtection="0">
      <alignment vertical="center"/>
    </xf>
    <xf numFmtId="0" fontId="13" fillId="19" borderId="0" applyNumberFormat="0" applyBorder="0" applyAlignment="0" applyProtection="0">
      <alignment vertical="center"/>
    </xf>
    <xf numFmtId="0" fontId="14" fillId="0" borderId="7" applyNumberFormat="0" applyFill="0" applyAlignment="0" applyProtection="0">
      <alignment vertical="center"/>
    </xf>
    <xf numFmtId="0" fontId="13" fillId="22" borderId="0" applyNumberFormat="0" applyBorder="0" applyAlignment="0" applyProtection="0">
      <alignment vertical="center"/>
    </xf>
    <xf numFmtId="0" fontId="26" fillId="15" borderId="10" applyNumberFormat="0" applyAlignment="0" applyProtection="0">
      <alignment vertical="center"/>
    </xf>
    <xf numFmtId="0" fontId="30" fillId="15" borderId="8" applyNumberFormat="0" applyAlignment="0" applyProtection="0">
      <alignment vertical="center"/>
    </xf>
    <xf numFmtId="0" fontId="31" fillId="24" borderId="11" applyNumberFormat="0" applyAlignment="0" applyProtection="0">
      <alignment vertical="center"/>
    </xf>
    <xf numFmtId="0" fontId="23" fillId="26" borderId="0" applyNumberFormat="0" applyBorder="0" applyAlignment="0" applyProtection="0">
      <alignment vertical="center"/>
    </xf>
    <xf numFmtId="0" fontId="13" fillId="14" borderId="0" applyNumberFormat="0" applyBorder="0" applyAlignment="0" applyProtection="0">
      <alignment vertical="center"/>
    </xf>
    <xf numFmtId="0" fontId="33" fillId="0" borderId="12" applyNumberFormat="0" applyFill="0" applyAlignment="0" applyProtection="0">
      <alignment vertical="center"/>
    </xf>
    <xf numFmtId="0" fontId="19" fillId="0" borderId="9" applyNumberFormat="0" applyFill="0" applyAlignment="0" applyProtection="0">
      <alignment vertical="center"/>
    </xf>
    <xf numFmtId="0" fontId="29" fillId="16" borderId="0" applyNumberFormat="0" applyBorder="0" applyAlignment="0" applyProtection="0">
      <alignment vertical="center"/>
    </xf>
    <xf numFmtId="0" fontId="32" fillId="0" borderId="0">
      <alignment vertical="center"/>
    </xf>
    <xf numFmtId="0" fontId="11" fillId="2" borderId="0" applyNumberFormat="0" applyBorder="0" applyAlignment="0" applyProtection="0">
      <alignment vertical="center"/>
    </xf>
    <xf numFmtId="0" fontId="23" fillId="30" borderId="0" applyNumberFormat="0" applyBorder="0" applyAlignment="0" applyProtection="0">
      <alignment vertical="center"/>
    </xf>
    <xf numFmtId="0" fontId="13" fillId="7" borderId="0" applyNumberFormat="0" applyBorder="0" applyAlignment="0" applyProtection="0">
      <alignment vertical="center"/>
    </xf>
    <xf numFmtId="0" fontId="23" fillId="23" borderId="0" applyNumberFormat="0" applyBorder="0" applyAlignment="0" applyProtection="0">
      <alignment vertical="center"/>
    </xf>
    <xf numFmtId="0" fontId="23" fillId="28" borderId="0" applyNumberFormat="0" applyBorder="0" applyAlignment="0" applyProtection="0">
      <alignment vertical="center"/>
    </xf>
    <xf numFmtId="0" fontId="23" fillId="11" borderId="0" applyNumberFormat="0" applyBorder="0" applyAlignment="0" applyProtection="0">
      <alignment vertical="center"/>
    </xf>
    <xf numFmtId="0" fontId="23" fillId="27" borderId="0" applyNumberFormat="0" applyBorder="0" applyAlignment="0" applyProtection="0">
      <alignment vertical="center"/>
    </xf>
    <xf numFmtId="0" fontId="13" fillId="29" borderId="0" applyNumberFormat="0" applyBorder="0" applyAlignment="0" applyProtection="0">
      <alignment vertical="center"/>
    </xf>
    <xf numFmtId="0" fontId="13" fillId="25" borderId="0" applyNumberFormat="0" applyBorder="0" applyAlignment="0" applyProtection="0">
      <alignment vertical="center"/>
    </xf>
    <xf numFmtId="0" fontId="23" fillId="32" borderId="0" applyNumberFormat="0" applyBorder="0" applyAlignment="0" applyProtection="0">
      <alignment vertical="center"/>
    </xf>
    <xf numFmtId="0" fontId="23" fillId="21" borderId="0" applyNumberFormat="0" applyBorder="0" applyAlignment="0" applyProtection="0">
      <alignment vertical="center"/>
    </xf>
    <xf numFmtId="0" fontId="13" fillId="13" borderId="0" applyNumberFormat="0" applyBorder="0" applyAlignment="0" applyProtection="0">
      <alignment vertical="center"/>
    </xf>
    <xf numFmtId="0" fontId="23" fillId="18" borderId="0" applyNumberFormat="0" applyBorder="0" applyAlignment="0" applyProtection="0">
      <alignment vertical="center"/>
    </xf>
    <xf numFmtId="0" fontId="13" fillId="31" borderId="0" applyNumberFormat="0" applyBorder="0" applyAlignment="0" applyProtection="0">
      <alignment vertical="center"/>
    </xf>
    <xf numFmtId="0" fontId="13" fillId="12" borderId="0" applyNumberFormat="0" applyBorder="0" applyAlignment="0" applyProtection="0">
      <alignment vertical="center"/>
    </xf>
    <xf numFmtId="0" fontId="23" fillId="8" borderId="0" applyNumberFormat="0" applyBorder="0" applyAlignment="0" applyProtection="0">
      <alignment vertical="center"/>
    </xf>
    <xf numFmtId="0" fontId="13" fillId="20" borderId="0" applyNumberFormat="0" applyBorder="0" applyAlignment="0" applyProtection="0">
      <alignment vertical="center"/>
    </xf>
    <xf numFmtId="0" fontId="24" fillId="0" borderId="0"/>
    <xf numFmtId="0" fontId="22" fillId="0" borderId="0"/>
  </cellStyleXfs>
  <cellXfs count="40">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0" fillId="0" borderId="0" xfId="0"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4" fillId="0" borderId="0" xfId="0" applyFont="1" applyFill="1" applyAlignment="1">
      <alignment horizontal="center" vertical="center" wrapText="1"/>
    </xf>
    <xf numFmtId="0" fontId="4" fillId="0" borderId="0" xfId="0" applyNumberFormat="1" applyFont="1" applyFill="1" applyAlignment="1">
      <alignment horizontal="center" vertical="center"/>
    </xf>
    <xf numFmtId="0" fontId="5" fillId="0" borderId="0" xfId="0" applyFont="1" applyFill="1" applyBorder="1" applyAlignment="1">
      <alignment horizontal="center" vertical="center"/>
    </xf>
    <xf numFmtId="0" fontId="5" fillId="0" borderId="0" xfId="0" applyNumberFormat="1" applyFont="1" applyFill="1" applyBorder="1" applyAlignment="1" applyProtection="1">
      <alignment horizontal="center" vertical="center"/>
      <protection locked="0"/>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177" fontId="8" fillId="0" borderId="1" xfId="0" applyNumberFormat="1" applyFont="1" applyFill="1" applyBorder="1" applyAlignment="1">
      <alignment horizontal="center" vertical="center" wrapText="1"/>
    </xf>
    <xf numFmtId="0" fontId="0" fillId="0" borderId="1" xfId="0" applyFill="1" applyBorder="1" applyAlignment="1">
      <alignment horizontal="center" vertical="center"/>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177" fontId="8" fillId="0"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49" fontId="8"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10" fontId="7" fillId="0" borderId="1" xfId="0" applyNumberFormat="1" applyFont="1" applyFill="1" applyBorder="1" applyAlignment="1">
      <alignment horizontal="center" vertical="center" wrapText="1"/>
    </xf>
    <xf numFmtId="177" fontId="10" fillId="0" borderId="1" xfId="0" applyNumberFormat="1" applyFont="1" applyFill="1" applyBorder="1" applyAlignment="1">
      <alignment horizontal="center" vertical="center"/>
    </xf>
    <xf numFmtId="10" fontId="7" fillId="0" borderId="2" xfId="0" applyNumberFormat="1" applyFont="1" applyFill="1" applyBorder="1" applyAlignment="1">
      <alignment horizontal="center" vertical="center" wrapText="1"/>
    </xf>
    <xf numFmtId="10" fontId="7" fillId="0" borderId="0" xfId="0" applyNumberFormat="1" applyFont="1" applyFill="1" applyBorder="1" applyAlignment="1">
      <alignment horizontal="center" vertical="center" wrapText="1"/>
    </xf>
    <xf numFmtId="0" fontId="0" fillId="0" borderId="0" xfId="0" applyFill="1" applyBorder="1" applyAlignment="1">
      <alignment horizontal="center" vertical="center"/>
    </xf>
  </cellXfs>
  <cellStyles count="54">
    <cellStyle name="常规" xfId="0" builtinId="0"/>
    <cellStyle name="货币[0]" xfId="1" builtinId="7"/>
    <cellStyle name="20% - 强调文字颜色 3" xfId="2" builtinId="38"/>
    <cellStyle name="输入" xfId="3" builtinId="20"/>
    <cellStyle name="货币" xfId="4" builtinId="4"/>
    <cellStyle name="常规_2020年财政预算内" xfId="5"/>
    <cellStyle name="常规 13 2" xfId="6"/>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常规 16" xfId="34"/>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4" xfId="52"/>
    <cellStyle name="常规_sheet1" xfId="53"/>
  </cellStyles>
  <tableStyles count="0" defaultTableStyle="TableStyleMedium2"/>
  <colors>
    <mruColors>
      <color rgb="0000000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94"/>
  <sheetViews>
    <sheetView tabSelected="1" zoomScale="55" zoomScaleNormal="55" workbookViewId="0">
      <pane xSplit="2" ySplit="5" topLeftCell="C6" activePane="bottomRight" state="frozen"/>
      <selection/>
      <selection pane="topRight"/>
      <selection pane="bottomLeft"/>
      <selection pane="bottomRight" activeCell="C90" sqref="C90"/>
    </sheetView>
  </sheetViews>
  <sheetFormatPr defaultColWidth="7" defaultRowHeight="59" customHeight="1"/>
  <cols>
    <col min="1" max="1" width="10.6306306306306" style="4" customWidth="1"/>
    <col min="2" max="2" width="36.4414414414414" style="7" customWidth="1"/>
    <col min="3" max="3" width="55.6126126126126" style="4" customWidth="1"/>
    <col min="4" max="4" width="19.6936936936937" style="4" customWidth="1"/>
    <col min="5" max="6" width="24.0540540540541" style="4" customWidth="1"/>
    <col min="7" max="7" width="21.5585585585586" style="4" customWidth="1"/>
    <col min="8" max="8" width="17.6216216216216" style="8" customWidth="1"/>
    <col min="9" max="9" width="20" style="8" customWidth="1"/>
    <col min="10" max="11" width="13.9459459459459" style="8" customWidth="1"/>
    <col min="12" max="12" width="6.22522522522523" style="8" customWidth="1"/>
    <col min="13" max="14" width="8" style="4" customWidth="1"/>
    <col min="15" max="15" width="16.8648648648649" style="4" customWidth="1"/>
    <col min="16" max="16" width="12.8828828828829" style="4" customWidth="1"/>
    <col min="17" max="17" width="14.6846846846847" style="4" customWidth="1"/>
    <col min="18" max="20" width="21.8738738738739" style="4" hidden="1" customWidth="1"/>
    <col min="21" max="21" width="34.6846846846847" style="4" hidden="1" customWidth="1"/>
    <col min="22" max="22" width="37.8108108108108" style="4" hidden="1" customWidth="1"/>
    <col min="23" max="23" width="24.0540540540541" style="4" hidden="1" customWidth="1"/>
    <col min="24" max="24" width="34.6846846846847" style="4" customWidth="1"/>
    <col min="25" max="25" width="44.0540540540541" style="4" customWidth="1"/>
    <col min="26" max="26" width="24.0540540540541" style="4" customWidth="1"/>
    <col min="27" max="16362" width="7" style="4" customWidth="1"/>
    <col min="16363" max="16384" width="7" style="4"/>
  </cols>
  <sheetData>
    <row r="1" s="4" customFormat="1" ht="93" customHeight="1" spans="1:26">
      <c r="A1" s="9" t="s">
        <v>0</v>
      </c>
      <c r="B1" s="9"/>
      <c r="C1" s="9"/>
      <c r="D1" s="9"/>
      <c r="E1" s="9"/>
      <c r="F1" s="9"/>
      <c r="G1" s="9"/>
      <c r="H1" s="10"/>
      <c r="I1" s="10"/>
      <c r="J1" s="10"/>
      <c r="K1" s="10"/>
      <c r="L1" s="10"/>
      <c r="M1" s="9"/>
      <c r="N1" s="9"/>
      <c r="O1" s="9"/>
      <c r="P1" s="9"/>
      <c r="Q1" s="9"/>
      <c r="R1" s="9"/>
      <c r="S1" s="9"/>
      <c r="T1" s="9"/>
      <c r="U1" s="9"/>
      <c r="V1" s="9"/>
      <c r="W1" s="9"/>
      <c r="X1" s="9"/>
      <c r="Y1" s="9"/>
      <c r="Z1" s="9"/>
    </row>
    <row r="2" s="1" customFormat="1" customHeight="1" spans="1:26">
      <c r="A2" s="11" t="s">
        <v>1</v>
      </c>
      <c r="B2" s="11" t="s">
        <v>2</v>
      </c>
      <c r="C2" s="11" t="s">
        <v>3</v>
      </c>
      <c r="D2" s="11" t="s">
        <v>4</v>
      </c>
      <c r="E2" s="11"/>
      <c r="F2" s="11"/>
      <c r="G2" s="11"/>
      <c r="H2" s="12"/>
      <c r="I2" s="12"/>
      <c r="J2" s="12"/>
      <c r="K2" s="12"/>
      <c r="L2" s="12"/>
      <c r="M2" s="11"/>
      <c r="N2" s="11"/>
      <c r="O2" s="11"/>
      <c r="P2" s="11"/>
      <c r="Q2" s="11" t="s">
        <v>5</v>
      </c>
      <c r="R2" s="31" t="s">
        <v>6</v>
      </c>
      <c r="S2" s="31" t="s">
        <v>7</v>
      </c>
      <c r="T2" s="31" t="s">
        <v>8</v>
      </c>
      <c r="U2" s="31" t="s">
        <v>9</v>
      </c>
      <c r="V2" s="31" t="s">
        <v>10</v>
      </c>
      <c r="W2" s="31" t="s">
        <v>8</v>
      </c>
      <c r="X2" s="31" t="s">
        <v>11</v>
      </c>
      <c r="Y2" s="31" t="s">
        <v>12</v>
      </c>
      <c r="Z2" s="31" t="s">
        <v>8</v>
      </c>
    </row>
    <row r="3" s="2" customFormat="1" ht="48" customHeight="1" spans="1:26">
      <c r="A3" s="11"/>
      <c r="B3" s="11"/>
      <c r="C3" s="11"/>
      <c r="D3" s="11" t="s">
        <v>13</v>
      </c>
      <c r="E3" s="12" t="s">
        <v>14</v>
      </c>
      <c r="F3" s="12"/>
      <c r="G3" s="12"/>
      <c r="H3" s="12"/>
      <c r="I3" s="12"/>
      <c r="J3" s="12"/>
      <c r="K3" s="12"/>
      <c r="L3" s="12"/>
      <c r="M3" s="11" t="s">
        <v>15</v>
      </c>
      <c r="N3" s="11" t="s">
        <v>16</v>
      </c>
      <c r="O3" s="11" t="s">
        <v>17</v>
      </c>
      <c r="P3" s="11" t="s">
        <v>18</v>
      </c>
      <c r="Q3" s="11"/>
      <c r="R3" s="32"/>
      <c r="S3" s="32"/>
      <c r="T3" s="32"/>
      <c r="U3" s="32"/>
      <c r="V3" s="32"/>
      <c r="W3" s="32"/>
      <c r="X3" s="32"/>
      <c r="Y3" s="32"/>
      <c r="Z3" s="32"/>
    </row>
    <row r="4" s="2" customFormat="1" ht="101" customHeight="1" spans="1:26">
      <c r="A4" s="11"/>
      <c r="B4" s="11"/>
      <c r="C4" s="11"/>
      <c r="D4" s="11"/>
      <c r="E4" s="11" t="s">
        <v>19</v>
      </c>
      <c r="F4" s="11" t="s">
        <v>20</v>
      </c>
      <c r="G4" s="12" t="s">
        <v>21</v>
      </c>
      <c r="H4" s="11" t="s">
        <v>22</v>
      </c>
      <c r="I4" s="11" t="s">
        <v>23</v>
      </c>
      <c r="J4" s="11" t="s">
        <v>24</v>
      </c>
      <c r="K4" s="11" t="s">
        <v>25</v>
      </c>
      <c r="L4" s="11" t="s">
        <v>26</v>
      </c>
      <c r="M4" s="11"/>
      <c r="N4" s="11"/>
      <c r="O4" s="11"/>
      <c r="P4" s="11"/>
      <c r="Q4" s="11"/>
      <c r="R4" s="33"/>
      <c r="S4" s="33"/>
      <c r="T4" s="33"/>
      <c r="U4" s="33"/>
      <c r="V4" s="33"/>
      <c r="W4" s="33"/>
      <c r="X4" s="33"/>
      <c r="Y4" s="33"/>
      <c r="Z4" s="33"/>
    </row>
    <row r="5" s="3" customFormat="1" ht="58" customHeight="1" spans="1:26">
      <c r="A5" s="13" t="s">
        <v>13</v>
      </c>
      <c r="B5" s="13"/>
      <c r="C5" s="13"/>
      <c r="D5" s="14">
        <v>43288</v>
      </c>
      <c r="E5" s="14">
        <v>42959</v>
      </c>
      <c r="F5" s="14">
        <v>27835</v>
      </c>
      <c r="G5" s="14">
        <v>12968</v>
      </c>
      <c r="H5" s="14">
        <v>1139</v>
      </c>
      <c r="I5" s="14">
        <v>1017</v>
      </c>
      <c r="J5" s="14"/>
      <c r="K5" s="14"/>
      <c r="L5" s="14"/>
      <c r="M5" s="14"/>
      <c r="N5" s="14"/>
      <c r="O5" s="14">
        <v>329</v>
      </c>
      <c r="P5" s="14"/>
      <c r="Q5" s="13"/>
      <c r="R5" s="34">
        <v>616.1</v>
      </c>
      <c r="S5" s="34">
        <v>880.45</v>
      </c>
      <c r="T5" s="35">
        <v>0.0203393550175568</v>
      </c>
      <c r="U5" s="34">
        <v>7800.65067</v>
      </c>
      <c r="V5" s="34">
        <v>8681.10067</v>
      </c>
      <c r="W5" s="35">
        <v>0.20054289110146</v>
      </c>
      <c r="X5" s="34">
        <v>250.506386</v>
      </c>
      <c r="Y5" s="34">
        <v>8931.607056</v>
      </c>
      <c r="Z5" s="35">
        <v>0.206329861763075</v>
      </c>
    </row>
    <row r="6" s="3" customFormat="1" ht="80" customHeight="1" spans="1:26">
      <c r="A6" s="13" t="s">
        <v>27</v>
      </c>
      <c r="B6" s="13" t="s">
        <v>28</v>
      </c>
      <c r="C6" s="13"/>
      <c r="D6" s="14">
        <f t="shared" ref="D6:I6" si="0">SUM(D7:D52)</f>
        <v>28350</v>
      </c>
      <c r="E6" s="14">
        <f t="shared" si="0"/>
        <v>28282</v>
      </c>
      <c r="F6" s="14">
        <f t="shared" si="0"/>
        <v>24811</v>
      </c>
      <c r="G6" s="14">
        <f t="shared" si="0"/>
        <v>2530</v>
      </c>
      <c r="H6" s="14">
        <f t="shared" si="0"/>
        <v>0</v>
      </c>
      <c r="I6" s="14">
        <f t="shared" si="0"/>
        <v>941</v>
      </c>
      <c r="J6" s="14"/>
      <c r="K6" s="14"/>
      <c r="L6" s="14"/>
      <c r="M6" s="14"/>
      <c r="N6" s="14"/>
      <c r="O6" s="14">
        <f>SUM(O7:O52)</f>
        <v>68</v>
      </c>
      <c r="P6" s="14"/>
      <c r="Q6" s="13"/>
      <c r="R6" s="34">
        <v>0</v>
      </c>
      <c r="S6" s="34">
        <v>0</v>
      </c>
      <c r="T6" s="35">
        <f t="shared" ref="T6:T38" si="1">S6/D6</f>
        <v>0</v>
      </c>
      <c r="U6" s="34">
        <f>U7+U8+U9+U10+U11+U12+U13+U14+U15+U16+U17+U18+U19+U20+U21+U23+U24+U25+U26+U27+U28+U29+U30+U31+U32+U33+U34+U35+U36+U37+U38+U39+U40+U41+U42+U43+U44+U45+U46+U47+U48+U49+U50+U51+U52+U22</f>
        <v>4908.547287</v>
      </c>
      <c r="V6" s="34">
        <f>V7+V8+V9+V10+V11+V12+V13+V14+V15+V16+V17+V18+V19+V20+V21+V23+V24+V25+V26+V27+V28+V29+V30+V31+V32+V33+V34+V35+V36+V37+V38+V39+V40+V41+V42+V43+V44+V45+V46+V47+V48+V49+V50+V51+V52</f>
        <v>4908.547287</v>
      </c>
      <c r="W6" s="35">
        <f t="shared" ref="W6:W38" si="2">V6/D6</f>
        <v>0.173140997777778</v>
      </c>
      <c r="X6" s="34">
        <f>X7+X8+X9+X10+X11+X12+X13+X14+X15+X16+X17+X18+X19+X20+X21+X23+X24+X25+X26+X27+X28+X29+X30+X31+X32+X33+X34+X35+X36+X37+X38+X39+X40+X41+X42+X43+X44+X45+X46+X47+X48+X49+X50+X51+X52+X22</f>
        <v>0</v>
      </c>
      <c r="Y6" s="34">
        <f>Y7+Y8+Y9+Y10+Y11+Y12+Y13+Y14+Y15+Y16+Y17+Y18+Y19+Y20+Y21+Y23+Y24+Y25+Y26+Y27+Y28+Y29+Y30+Y31+Y32+Y33+Y34+Y35+Y36+Y37+Y38+Y39+Y40+Y41+Y42+Y43+Y44+Y45+Y46+Y47+Y48+Y49+Y50+Y51+Y52</f>
        <v>4908.547287</v>
      </c>
      <c r="Z6" s="35">
        <f t="shared" ref="Z5:Z10" si="3">Y6/D6</f>
        <v>0.173140997777778</v>
      </c>
    </row>
    <row r="7" s="4" customFormat="1" ht="178" customHeight="1" spans="1:26">
      <c r="A7" s="15">
        <v>1</v>
      </c>
      <c r="B7" s="16" t="s">
        <v>29</v>
      </c>
      <c r="C7" s="16" t="s">
        <v>30</v>
      </c>
      <c r="D7" s="17">
        <f t="shared" ref="D7:D21" si="4">E7+M7+N7+O7+P7</f>
        <v>4000</v>
      </c>
      <c r="E7" s="17">
        <f t="shared" ref="E7:E21" si="5">G7+H7+I7+J7+K7+L7+F7</f>
        <v>4000</v>
      </c>
      <c r="F7" s="17">
        <v>4000</v>
      </c>
      <c r="G7" s="17"/>
      <c r="H7" s="15"/>
      <c r="I7" s="15"/>
      <c r="J7" s="15"/>
      <c r="K7" s="15"/>
      <c r="L7" s="15"/>
      <c r="M7" s="15"/>
      <c r="N7" s="15"/>
      <c r="O7" s="15"/>
      <c r="P7" s="15"/>
      <c r="Q7" s="15" t="s">
        <v>31</v>
      </c>
      <c r="R7" s="34"/>
      <c r="S7" s="34">
        <v>0</v>
      </c>
      <c r="T7" s="35">
        <f t="shared" si="1"/>
        <v>0</v>
      </c>
      <c r="U7" s="34"/>
      <c r="V7" s="34">
        <f>S7+U7</f>
        <v>0</v>
      </c>
      <c r="W7" s="35">
        <f t="shared" si="2"/>
        <v>0</v>
      </c>
      <c r="X7" s="34"/>
      <c r="Y7" s="34">
        <f>V7+X7</f>
        <v>0</v>
      </c>
      <c r="Z7" s="35">
        <f t="shared" si="3"/>
        <v>0</v>
      </c>
    </row>
    <row r="8" s="4" customFormat="1" ht="178" customHeight="1" spans="1:26">
      <c r="A8" s="15">
        <v>2</v>
      </c>
      <c r="B8" s="16" t="s">
        <v>32</v>
      </c>
      <c r="C8" s="16" t="s">
        <v>33</v>
      </c>
      <c r="D8" s="17">
        <f t="shared" si="4"/>
        <v>960</v>
      </c>
      <c r="E8" s="17">
        <f t="shared" si="5"/>
        <v>960</v>
      </c>
      <c r="F8" s="15">
        <f>1990-65-965</f>
        <v>960</v>
      </c>
      <c r="G8" s="18"/>
      <c r="H8" s="15"/>
      <c r="I8" s="15"/>
      <c r="J8" s="15"/>
      <c r="K8" s="15"/>
      <c r="L8" s="15"/>
      <c r="M8" s="15"/>
      <c r="N8" s="15"/>
      <c r="O8" s="15"/>
      <c r="P8" s="15"/>
      <c r="Q8" s="15" t="s">
        <v>34</v>
      </c>
      <c r="R8" s="34"/>
      <c r="S8" s="34">
        <v>0</v>
      </c>
      <c r="T8" s="35">
        <f t="shared" si="1"/>
        <v>0</v>
      </c>
      <c r="U8" s="34"/>
      <c r="V8" s="34">
        <f t="shared" ref="V7:V22" si="6">S8+U8</f>
        <v>0</v>
      </c>
      <c r="W8" s="35">
        <f t="shared" si="2"/>
        <v>0</v>
      </c>
      <c r="X8" s="34"/>
      <c r="Y8" s="34">
        <f t="shared" ref="Y7:Y52" si="7">V8+X8</f>
        <v>0</v>
      </c>
      <c r="Z8" s="35">
        <f t="shared" si="3"/>
        <v>0</v>
      </c>
    </row>
    <row r="9" s="4" customFormat="1" ht="178" customHeight="1" spans="1:26">
      <c r="A9" s="15">
        <v>3</v>
      </c>
      <c r="B9" s="16" t="s">
        <v>35</v>
      </c>
      <c r="C9" s="16" t="s">
        <v>36</v>
      </c>
      <c r="D9" s="17">
        <f t="shared" si="4"/>
        <v>840</v>
      </c>
      <c r="E9" s="17">
        <f t="shared" si="5"/>
        <v>840</v>
      </c>
      <c r="F9" s="15">
        <f>2000-1160</f>
        <v>840</v>
      </c>
      <c r="G9" s="18"/>
      <c r="H9" s="15"/>
      <c r="I9" s="15"/>
      <c r="J9" s="15"/>
      <c r="K9" s="15"/>
      <c r="L9" s="15"/>
      <c r="M9" s="15"/>
      <c r="N9" s="15"/>
      <c r="O9" s="15"/>
      <c r="P9" s="15"/>
      <c r="Q9" s="15" t="s">
        <v>34</v>
      </c>
      <c r="R9" s="34"/>
      <c r="S9" s="34">
        <v>0</v>
      </c>
      <c r="T9" s="35">
        <f t="shared" si="1"/>
        <v>0</v>
      </c>
      <c r="U9" s="34"/>
      <c r="V9" s="34">
        <f t="shared" si="6"/>
        <v>0</v>
      </c>
      <c r="W9" s="35">
        <f t="shared" si="2"/>
        <v>0</v>
      </c>
      <c r="X9" s="34"/>
      <c r="Y9" s="34">
        <f t="shared" si="7"/>
        <v>0</v>
      </c>
      <c r="Z9" s="35">
        <f t="shared" si="3"/>
        <v>0</v>
      </c>
    </row>
    <row r="10" s="4" customFormat="1" ht="178" customHeight="1" spans="1:26">
      <c r="A10" s="15">
        <v>4</v>
      </c>
      <c r="B10" s="16" t="s">
        <v>37</v>
      </c>
      <c r="C10" s="16" t="s">
        <v>38</v>
      </c>
      <c r="D10" s="17">
        <f t="shared" si="4"/>
        <v>600</v>
      </c>
      <c r="E10" s="17">
        <f t="shared" si="5"/>
        <v>600</v>
      </c>
      <c r="F10" s="15">
        <v>600</v>
      </c>
      <c r="G10" s="18"/>
      <c r="H10" s="15"/>
      <c r="I10" s="15"/>
      <c r="J10" s="15"/>
      <c r="K10" s="15"/>
      <c r="L10" s="15"/>
      <c r="M10" s="15"/>
      <c r="N10" s="15"/>
      <c r="O10" s="15"/>
      <c r="P10" s="15"/>
      <c r="Q10" s="15" t="s">
        <v>39</v>
      </c>
      <c r="R10" s="34"/>
      <c r="S10" s="34">
        <v>0</v>
      </c>
      <c r="T10" s="35">
        <f t="shared" si="1"/>
        <v>0</v>
      </c>
      <c r="U10" s="34"/>
      <c r="V10" s="34">
        <f t="shared" si="6"/>
        <v>0</v>
      </c>
      <c r="W10" s="35">
        <f t="shared" si="2"/>
        <v>0</v>
      </c>
      <c r="X10" s="34"/>
      <c r="Y10" s="34">
        <f t="shared" si="7"/>
        <v>0</v>
      </c>
      <c r="Z10" s="35">
        <f t="shared" si="3"/>
        <v>0</v>
      </c>
    </row>
    <row r="11" s="4" customFormat="1" ht="178" customHeight="1" spans="1:26">
      <c r="A11" s="15">
        <v>5</v>
      </c>
      <c r="B11" s="16" t="s">
        <v>40</v>
      </c>
      <c r="C11" s="16" t="s">
        <v>41</v>
      </c>
      <c r="D11" s="17">
        <f t="shared" si="4"/>
        <v>320</v>
      </c>
      <c r="E11" s="17">
        <f t="shared" si="5"/>
        <v>320</v>
      </c>
      <c r="F11" s="15">
        <v>320</v>
      </c>
      <c r="G11" s="18"/>
      <c r="H11" s="15"/>
      <c r="I11" s="15"/>
      <c r="J11" s="15"/>
      <c r="K11" s="15"/>
      <c r="L11" s="15"/>
      <c r="M11" s="15"/>
      <c r="N11" s="15"/>
      <c r="O11" s="15"/>
      <c r="P11" s="15"/>
      <c r="Q11" s="15" t="s">
        <v>42</v>
      </c>
      <c r="R11" s="34"/>
      <c r="S11" s="34">
        <v>0</v>
      </c>
      <c r="T11" s="35">
        <f t="shared" si="1"/>
        <v>0</v>
      </c>
      <c r="U11" s="34"/>
      <c r="V11" s="34">
        <f t="shared" si="6"/>
        <v>0</v>
      </c>
      <c r="W11" s="35">
        <f t="shared" si="2"/>
        <v>0</v>
      </c>
      <c r="X11" s="34"/>
      <c r="Y11" s="34">
        <f t="shared" si="7"/>
        <v>0</v>
      </c>
      <c r="Z11" s="35">
        <f t="shared" ref="Z11:Z24" si="8">Y11/D11</f>
        <v>0</v>
      </c>
    </row>
    <row r="12" s="4" customFormat="1" ht="178" customHeight="1" spans="1:26">
      <c r="A12" s="15">
        <v>6</v>
      </c>
      <c r="B12" s="16" t="s">
        <v>43</v>
      </c>
      <c r="C12" s="16" t="s">
        <v>44</v>
      </c>
      <c r="D12" s="17">
        <f t="shared" si="4"/>
        <v>248</v>
      </c>
      <c r="E12" s="17">
        <f t="shared" si="5"/>
        <v>248</v>
      </c>
      <c r="F12" s="15">
        <v>248</v>
      </c>
      <c r="G12" s="18"/>
      <c r="H12" s="15"/>
      <c r="I12" s="15"/>
      <c r="J12" s="15"/>
      <c r="K12" s="15"/>
      <c r="L12" s="15"/>
      <c r="M12" s="15"/>
      <c r="N12" s="15"/>
      <c r="O12" s="15"/>
      <c r="P12" s="15"/>
      <c r="Q12" s="15" t="s">
        <v>45</v>
      </c>
      <c r="R12" s="34"/>
      <c r="S12" s="34">
        <v>0</v>
      </c>
      <c r="T12" s="35">
        <f t="shared" si="1"/>
        <v>0</v>
      </c>
      <c r="U12" s="34"/>
      <c r="V12" s="34">
        <f t="shared" si="6"/>
        <v>0</v>
      </c>
      <c r="W12" s="35">
        <f t="shared" si="2"/>
        <v>0</v>
      </c>
      <c r="X12" s="34"/>
      <c r="Y12" s="34">
        <f t="shared" si="7"/>
        <v>0</v>
      </c>
      <c r="Z12" s="35">
        <f t="shared" si="8"/>
        <v>0</v>
      </c>
    </row>
    <row r="13" s="4" customFormat="1" ht="178" customHeight="1" spans="1:26">
      <c r="A13" s="15">
        <v>7</v>
      </c>
      <c r="B13" s="16" t="s">
        <v>46</v>
      </c>
      <c r="C13" s="16" t="s">
        <v>47</v>
      </c>
      <c r="D13" s="17">
        <f t="shared" si="4"/>
        <v>380</v>
      </c>
      <c r="E13" s="17">
        <f t="shared" si="5"/>
        <v>380</v>
      </c>
      <c r="F13" s="15">
        <v>380</v>
      </c>
      <c r="G13" s="18"/>
      <c r="H13" s="15"/>
      <c r="I13" s="15"/>
      <c r="J13" s="15"/>
      <c r="K13" s="15"/>
      <c r="L13" s="15"/>
      <c r="M13" s="15"/>
      <c r="N13" s="15"/>
      <c r="O13" s="15"/>
      <c r="P13" s="15"/>
      <c r="Q13" s="15" t="s">
        <v>48</v>
      </c>
      <c r="R13" s="34"/>
      <c r="S13" s="34">
        <v>0</v>
      </c>
      <c r="T13" s="35">
        <f t="shared" si="1"/>
        <v>0</v>
      </c>
      <c r="U13" s="34">
        <v>117.122264</v>
      </c>
      <c r="V13" s="34">
        <f t="shared" si="6"/>
        <v>117.122264</v>
      </c>
      <c r="W13" s="35">
        <f t="shared" si="2"/>
        <v>0.308216484210526</v>
      </c>
      <c r="X13" s="34"/>
      <c r="Y13" s="34">
        <f t="shared" si="7"/>
        <v>117.122264</v>
      </c>
      <c r="Z13" s="35">
        <f t="shared" si="8"/>
        <v>0.308216484210526</v>
      </c>
    </row>
    <row r="14" s="4" customFormat="1" ht="178" customHeight="1" spans="1:26">
      <c r="A14" s="15">
        <v>8</v>
      </c>
      <c r="B14" s="16" t="s">
        <v>49</v>
      </c>
      <c r="C14" s="16" t="s">
        <v>50</v>
      </c>
      <c r="D14" s="17">
        <f t="shared" si="4"/>
        <v>380</v>
      </c>
      <c r="E14" s="17">
        <f t="shared" si="5"/>
        <v>380</v>
      </c>
      <c r="F14" s="17">
        <v>380</v>
      </c>
      <c r="G14" s="18"/>
      <c r="H14" s="15"/>
      <c r="I14" s="15"/>
      <c r="J14" s="15"/>
      <c r="K14" s="15"/>
      <c r="L14" s="15"/>
      <c r="M14" s="15"/>
      <c r="N14" s="15"/>
      <c r="O14" s="15"/>
      <c r="P14" s="15"/>
      <c r="Q14" s="15" t="s">
        <v>45</v>
      </c>
      <c r="R14" s="34"/>
      <c r="S14" s="34">
        <v>0</v>
      </c>
      <c r="T14" s="35">
        <f t="shared" si="1"/>
        <v>0</v>
      </c>
      <c r="U14" s="34">
        <v>103.159992</v>
      </c>
      <c r="V14" s="34">
        <f t="shared" si="6"/>
        <v>103.159992</v>
      </c>
      <c r="W14" s="35">
        <f t="shared" si="2"/>
        <v>0.271473663157895</v>
      </c>
      <c r="X14" s="34"/>
      <c r="Y14" s="34">
        <f t="shared" si="7"/>
        <v>103.159992</v>
      </c>
      <c r="Z14" s="35">
        <f t="shared" si="8"/>
        <v>0.271473663157895</v>
      </c>
    </row>
    <row r="15" s="4" customFormat="1" ht="178" customHeight="1" spans="1:26">
      <c r="A15" s="15">
        <v>9</v>
      </c>
      <c r="B15" s="16" t="s">
        <v>51</v>
      </c>
      <c r="C15" s="16" t="s">
        <v>52</v>
      </c>
      <c r="D15" s="17">
        <f t="shared" si="4"/>
        <v>380</v>
      </c>
      <c r="E15" s="17">
        <f t="shared" si="5"/>
        <v>380</v>
      </c>
      <c r="F15" s="15">
        <v>380</v>
      </c>
      <c r="G15" s="18"/>
      <c r="H15" s="15"/>
      <c r="I15" s="15"/>
      <c r="J15" s="15"/>
      <c r="K15" s="15"/>
      <c r="L15" s="15"/>
      <c r="M15" s="15"/>
      <c r="N15" s="15"/>
      <c r="O15" s="15"/>
      <c r="P15" s="15"/>
      <c r="Q15" s="15" t="s">
        <v>53</v>
      </c>
      <c r="R15" s="34"/>
      <c r="S15" s="34">
        <v>0</v>
      </c>
      <c r="T15" s="35">
        <f t="shared" si="1"/>
        <v>0</v>
      </c>
      <c r="U15" s="34"/>
      <c r="V15" s="34">
        <f t="shared" si="6"/>
        <v>0</v>
      </c>
      <c r="W15" s="35">
        <f t="shared" si="2"/>
        <v>0</v>
      </c>
      <c r="X15" s="34"/>
      <c r="Y15" s="34">
        <f t="shared" si="7"/>
        <v>0</v>
      </c>
      <c r="Z15" s="35">
        <f t="shared" si="8"/>
        <v>0</v>
      </c>
    </row>
    <row r="16" s="4" customFormat="1" ht="178" customHeight="1" spans="1:26">
      <c r="A16" s="15">
        <v>10</v>
      </c>
      <c r="B16" s="16" t="s">
        <v>54</v>
      </c>
      <c r="C16" s="16" t="s">
        <v>55</v>
      </c>
      <c r="D16" s="17">
        <f t="shared" si="4"/>
        <v>310</v>
      </c>
      <c r="E16" s="17">
        <f t="shared" si="5"/>
        <v>310</v>
      </c>
      <c r="F16" s="15">
        <v>310</v>
      </c>
      <c r="G16" s="18"/>
      <c r="H16" s="15"/>
      <c r="I16" s="15"/>
      <c r="J16" s="15"/>
      <c r="K16" s="15"/>
      <c r="L16" s="15"/>
      <c r="M16" s="15"/>
      <c r="N16" s="15"/>
      <c r="O16" s="15"/>
      <c r="P16" s="15"/>
      <c r="Q16" s="15" t="s">
        <v>42</v>
      </c>
      <c r="R16" s="34"/>
      <c r="S16" s="34">
        <v>0</v>
      </c>
      <c r="T16" s="35">
        <f t="shared" si="1"/>
        <v>0</v>
      </c>
      <c r="U16" s="34"/>
      <c r="V16" s="34">
        <f t="shared" si="6"/>
        <v>0</v>
      </c>
      <c r="W16" s="35">
        <f t="shared" si="2"/>
        <v>0</v>
      </c>
      <c r="X16" s="34"/>
      <c r="Y16" s="34">
        <f t="shared" si="7"/>
        <v>0</v>
      </c>
      <c r="Z16" s="35">
        <f t="shared" si="8"/>
        <v>0</v>
      </c>
    </row>
    <row r="17" s="4" customFormat="1" ht="93" customHeight="1" spans="1:26">
      <c r="A17" s="15">
        <v>11</v>
      </c>
      <c r="B17" s="16" t="s">
        <v>56</v>
      </c>
      <c r="C17" s="16" t="s">
        <v>57</v>
      </c>
      <c r="D17" s="17">
        <f t="shared" si="4"/>
        <v>389</v>
      </c>
      <c r="E17" s="17">
        <f t="shared" si="5"/>
        <v>389</v>
      </c>
      <c r="F17" s="15">
        <v>389</v>
      </c>
      <c r="G17" s="18"/>
      <c r="H17" s="15"/>
      <c r="I17" s="15"/>
      <c r="J17" s="15"/>
      <c r="K17" s="15"/>
      <c r="L17" s="15"/>
      <c r="M17" s="15"/>
      <c r="N17" s="15"/>
      <c r="O17" s="15"/>
      <c r="P17" s="15"/>
      <c r="Q17" s="15" t="s">
        <v>58</v>
      </c>
      <c r="R17" s="34"/>
      <c r="S17" s="34">
        <v>0</v>
      </c>
      <c r="T17" s="35">
        <f t="shared" si="1"/>
        <v>0</v>
      </c>
      <c r="U17" s="34">
        <v>110.038713</v>
      </c>
      <c r="V17" s="34">
        <f t="shared" si="6"/>
        <v>110.038713</v>
      </c>
      <c r="W17" s="35">
        <f t="shared" si="2"/>
        <v>0.282875868894602</v>
      </c>
      <c r="X17" s="34"/>
      <c r="Y17" s="34">
        <f t="shared" si="7"/>
        <v>110.038713</v>
      </c>
      <c r="Z17" s="35">
        <f t="shared" si="8"/>
        <v>0.282875868894602</v>
      </c>
    </row>
    <row r="18" s="4" customFormat="1" ht="93" customHeight="1" spans="1:26">
      <c r="A18" s="15">
        <v>12</v>
      </c>
      <c r="B18" s="16" t="s">
        <v>59</v>
      </c>
      <c r="C18" s="16" t="s">
        <v>57</v>
      </c>
      <c r="D18" s="17">
        <f t="shared" si="4"/>
        <v>320</v>
      </c>
      <c r="E18" s="17">
        <f t="shared" si="5"/>
        <v>320</v>
      </c>
      <c r="F18" s="15">
        <v>320</v>
      </c>
      <c r="G18" s="18"/>
      <c r="H18" s="15"/>
      <c r="I18" s="15"/>
      <c r="J18" s="15"/>
      <c r="K18" s="15"/>
      <c r="L18" s="15"/>
      <c r="M18" s="15"/>
      <c r="N18" s="15"/>
      <c r="O18" s="15"/>
      <c r="P18" s="15"/>
      <c r="Q18" s="15" t="s">
        <v>58</v>
      </c>
      <c r="R18" s="34"/>
      <c r="S18" s="34">
        <v>0</v>
      </c>
      <c r="T18" s="35">
        <f t="shared" si="1"/>
        <v>0</v>
      </c>
      <c r="U18" s="34">
        <v>102.783797</v>
      </c>
      <c r="V18" s="34">
        <f t="shared" si="6"/>
        <v>102.783797</v>
      </c>
      <c r="W18" s="35">
        <f t="shared" si="2"/>
        <v>0.321199365625</v>
      </c>
      <c r="X18" s="34"/>
      <c r="Y18" s="34">
        <f t="shared" si="7"/>
        <v>102.783797</v>
      </c>
      <c r="Z18" s="35">
        <f t="shared" si="8"/>
        <v>0.321199365625</v>
      </c>
    </row>
    <row r="19" s="4" customFormat="1" ht="178" customHeight="1" spans="1:26">
      <c r="A19" s="15">
        <v>13</v>
      </c>
      <c r="B19" s="16" t="s">
        <v>60</v>
      </c>
      <c r="C19" s="16" t="s">
        <v>61</v>
      </c>
      <c r="D19" s="17">
        <f t="shared" si="4"/>
        <v>389</v>
      </c>
      <c r="E19" s="17">
        <f t="shared" si="5"/>
        <v>389</v>
      </c>
      <c r="F19" s="15">
        <v>389</v>
      </c>
      <c r="G19" s="18"/>
      <c r="H19" s="15"/>
      <c r="I19" s="15"/>
      <c r="J19" s="15"/>
      <c r="K19" s="15"/>
      <c r="L19" s="15"/>
      <c r="M19" s="15"/>
      <c r="N19" s="15"/>
      <c r="O19" s="15"/>
      <c r="P19" s="15"/>
      <c r="Q19" s="15" t="s">
        <v>62</v>
      </c>
      <c r="R19" s="34"/>
      <c r="S19" s="34">
        <v>0</v>
      </c>
      <c r="T19" s="35">
        <f t="shared" si="1"/>
        <v>0</v>
      </c>
      <c r="U19" s="34">
        <v>103.069981</v>
      </c>
      <c r="V19" s="34">
        <f t="shared" si="6"/>
        <v>103.069981</v>
      </c>
      <c r="W19" s="35">
        <f t="shared" si="2"/>
        <v>0.264961390745501</v>
      </c>
      <c r="X19" s="34"/>
      <c r="Y19" s="34">
        <f t="shared" si="7"/>
        <v>103.069981</v>
      </c>
      <c r="Z19" s="35">
        <f t="shared" si="8"/>
        <v>0.264961390745501</v>
      </c>
    </row>
    <row r="20" s="4" customFormat="1" ht="178" customHeight="1" spans="1:26">
      <c r="A20" s="15">
        <v>14</v>
      </c>
      <c r="B20" s="16" t="s">
        <v>63</v>
      </c>
      <c r="C20" s="16" t="s">
        <v>64</v>
      </c>
      <c r="D20" s="17">
        <f t="shared" si="4"/>
        <v>1544.8</v>
      </c>
      <c r="E20" s="17">
        <f t="shared" si="5"/>
        <v>1476.8</v>
      </c>
      <c r="F20" s="15">
        <v>1476.8</v>
      </c>
      <c r="G20" s="18"/>
      <c r="H20" s="15"/>
      <c r="I20" s="15"/>
      <c r="J20" s="15"/>
      <c r="K20" s="15"/>
      <c r="L20" s="15"/>
      <c r="M20" s="15"/>
      <c r="N20" s="15"/>
      <c r="O20" s="15">
        <v>68</v>
      </c>
      <c r="P20" s="15"/>
      <c r="Q20" s="15" t="s">
        <v>65</v>
      </c>
      <c r="R20" s="34"/>
      <c r="S20" s="34">
        <v>0</v>
      </c>
      <c r="T20" s="35">
        <f t="shared" si="1"/>
        <v>0</v>
      </c>
      <c r="U20" s="34">
        <v>839.9541</v>
      </c>
      <c r="V20" s="34">
        <f t="shared" si="6"/>
        <v>839.9541</v>
      </c>
      <c r="W20" s="35">
        <f t="shared" si="2"/>
        <v>0.543729997410668</v>
      </c>
      <c r="X20" s="34"/>
      <c r="Y20" s="34">
        <f t="shared" si="7"/>
        <v>839.9541</v>
      </c>
      <c r="Z20" s="35">
        <f t="shared" si="8"/>
        <v>0.543729997410668</v>
      </c>
    </row>
    <row r="21" s="4" customFormat="1" ht="178" customHeight="1" spans="1:26">
      <c r="A21" s="15">
        <v>15</v>
      </c>
      <c r="B21" s="16" t="s">
        <v>66</v>
      </c>
      <c r="C21" s="16" t="s">
        <v>67</v>
      </c>
      <c r="D21" s="17">
        <f t="shared" si="4"/>
        <v>400</v>
      </c>
      <c r="E21" s="17">
        <f t="shared" si="5"/>
        <v>400</v>
      </c>
      <c r="F21" s="15">
        <v>400</v>
      </c>
      <c r="G21" s="18"/>
      <c r="H21" s="15"/>
      <c r="I21" s="15"/>
      <c r="J21" s="15"/>
      <c r="K21" s="15"/>
      <c r="L21" s="15"/>
      <c r="M21" s="15"/>
      <c r="N21" s="15"/>
      <c r="O21" s="15"/>
      <c r="P21" s="15"/>
      <c r="Q21" s="15" t="s">
        <v>65</v>
      </c>
      <c r="R21" s="34"/>
      <c r="S21" s="34">
        <v>0</v>
      </c>
      <c r="T21" s="35">
        <f t="shared" si="1"/>
        <v>0</v>
      </c>
      <c r="U21" s="34">
        <v>120.7976</v>
      </c>
      <c r="V21" s="34">
        <f t="shared" si="6"/>
        <v>120.7976</v>
      </c>
      <c r="W21" s="35">
        <f t="shared" si="2"/>
        <v>0.301994</v>
      </c>
      <c r="X21" s="34"/>
      <c r="Y21" s="34">
        <f t="shared" si="7"/>
        <v>120.7976</v>
      </c>
      <c r="Z21" s="35">
        <f t="shared" si="8"/>
        <v>0.301994</v>
      </c>
    </row>
    <row r="22" s="4" customFormat="1" ht="286" customHeight="1" spans="1:26">
      <c r="A22" s="15">
        <v>16</v>
      </c>
      <c r="B22" s="16" t="s">
        <v>68</v>
      </c>
      <c r="C22" s="16" t="s">
        <v>69</v>
      </c>
      <c r="D22" s="17">
        <f>E22+L22+M22+N22+O22</f>
        <v>2125</v>
      </c>
      <c r="E22" s="15">
        <f>F22+G22+H22+I22+J22+K22</f>
        <v>2125</v>
      </c>
      <c r="F22" s="15">
        <v>2125</v>
      </c>
      <c r="G22" s="15"/>
      <c r="H22" s="15"/>
      <c r="I22" s="15"/>
      <c r="J22" s="15"/>
      <c r="K22" s="15"/>
      <c r="L22" s="15"/>
      <c r="M22" s="15"/>
      <c r="N22" s="15"/>
      <c r="O22" s="15"/>
      <c r="P22" s="15"/>
      <c r="Q22" s="15" t="s">
        <v>65</v>
      </c>
      <c r="R22" s="34"/>
      <c r="S22" s="34">
        <v>0</v>
      </c>
      <c r="T22" s="35">
        <f t="shared" si="1"/>
        <v>0</v>
      </c>
      <c r="U22" s="34"/>
      <c r="V22" s="34">
        <f t="shared" si="6"/>
        <v>0</v>
      </c>
      <c r="W22" s="35">
        <f t="shared" si="2"/>
        <v>0</v>
      </c>
      <c r="X22" s="34"/>
      <c r="Y22" s="34">
        <f t="shared" si="7"/>
        <v>0</v>
      </c>
      <c r="Z22" s="35">
        <f t="shared" si="8"/>
        <v>0</v>
      </c>
    </row>
    <row r="23" s="4" customFormat="1" ht="296" customHeight="1" spans="1:26">
      <c r="A23" s="15">
        <v>17</v>
      </c>
      <c r="B23" s="16" t="s">
        <v>70</v>
      </c>
      <c r="C23" s="16" t="s">
        <v>71</v>
      </c>
      <c r="D23" s="17">
        <f t="shared" ref="D23:D52" si="9">E23+M23+N23+O23+P23</f>
        <v>1200</v>
      </c>
      <c r="E23" s="17">
        <f t="shared" ref="E23:E52" si="10">G23+H23+I23+J23+K23+L23+F23</f>
        <v>1200</v>
      </c>
      <c r="F23" s="15">
        <v>1200</v>
      </c>
      <c r="G23" s="18"/>
      <c r="H23" s="15"/>
      <c r="I23" s="15"/>
      <c r="J23" s="15"/>
      <c r="K23" s="15"/>
      <c r="L23" s="15"/>
      <c r="M23" s="15"/>
      <c r="N23" s="15"/>
      <c r="O23" s="15"/>
      <c r="P23" s="15"/>
      <c r="Q23" s="15" t="s">
        <v>65</v>
      </c>
      <c r="R23" s="34"/>
      <c r="S23" s="34">
        <v>0</v>
      </c>
      <c r="T23" s="35">
        <f t="shared" si="1"/>
        <v>0</v>
      </c>
      <c r="U23" s="34">
        <v>722.5016</v>
      </c>
      <c r="V23" s="34">
        <f t="shared" ref="V23:V52" si="11">S23+U23</f>
        <v>722.5016</v>
      </c>
      <c r="W23" s="35">
        <f t="shared" si="2"/>
        <v>0.602084666666667</v>
      </c>
      <c r="X23" s="34"/>
      <c r="Y23" s="34">
        <f t="shared" si="7"/>
        <v>722.5016</v>
      </c>
      <c r="Z23" s="35">
        <f t="shared" si="8"/>
        <v>0.602084666666667</v>
      </c>
    </row>
    <row r="24" s="4" customFormat="1" ht="196" customHeight="1" spans="1:26">
      <c r="A24" s="15">
        <v>18</v>
      </c>
      <c r="B24" s="16" t="s">
        <v>72</v>
      </c>
      <c r="C24" s="16" t="s">
        <v>73</v>
      </c>
      <c r="D24" s="17">
        <f t="shared" si="9"/>
        <v>375</v>
      </c>
      <c r="E24" s="17">
        <f t="shared" si="10"/>
        <v>375</v>
      </c>
      <c r="F24" s="15"/>
      <c r="G24" s="15">
        <v>375</v>
      </c>
      <c r="H24" s="15"/>
      <c r="I24" s="15"/>
      <c r="J24" s="15"/>
      <c r="K24" s="15"/>
      <c r="L24" s="15"/>
      <c r="M24" s="15"/>
      <c r="N24" s="15"/>
      <c r="O24" s="15"/>
      <c r="P24" s="15"/>
      <c r="Q24" s="15" t="s">
        <v>74</v>
      </c>
      <c r="R24" s="34"/>
      <c r="S24" s="34">
        <v>0</v>
      </c>
      <c r="T24" s="35">
        <f t="shared" si="1"/>
        <v>0</v>
      </c>
      <c r="U24" s="34"/>
      <c r="V24" s="34">
        <f t="shared" si="11"/>
        <v>0</v>
      </c>
      <c r="W24" s="35">
        <f t="shared" si="2"/>
        <v>0</v>
      </c>
      <c r="X24" s="34"/>
      <c r="Y24" s="34">
        <f t="shared" si="7"/>
        <v>0</v>
      </c>
      <c r="Z24" s="35">
        <f t="shared" si="8"/>
        <v>0</v>
      </c>
    </row>
    <row r="25" s="4" customFormat="1" ht="180" customHeight="1" spans="1:26">
      <c r="A25" s="15">
        <v>19</v>
      </c>
      <c r="B25" s="16" t="s">
        <v>75</v>
      </c>
      <c r="C25" s="16" t="s">
        <v>76</v>
      </c>
      <c r="D25" s="17">
        <f t="shared" si="9"/>
        <v>523</v>
      </c>
      <c r="E25" s="17">
        <f t="shared" si="10"/>
        <v>523</v>
      </c>
      <c r="F25" s="15">
        <v>523</v>
      </c>
      <c r="G25" s="18"/>
      <c r="H25" s="15"/>
      <c r="I25" s="15"/>
      <c r="J25" s="15"/>
      <c r="K25" s="15"/>
      <c r="L25" s="15"/>
      <c r="M25" s="15"/>
      <c r="N25" s="15"/>
      <c r="O25" s="15"/>
      <c r="P25" s="15"/>
      <c r="Q25" s="15" t="s">
        <v>62</v>
      </c>
      <c r="R25" s="34"/>
      <c r="S25" s="34">
        <v>0</v>
      </c>
      <c r="T25" s="35">
        <f t="shared" si="1"/>
        <v>0</v>
      </c>
      <c r="U25" s="34"/>
      <c r="V25" s="34">
        <f t="shared" si="11"/>
        <v>0</v>
      </c>
      <c r="W25" s="35">
        <f t="shared" si="2"/>
        <v>0</v>
      </c>
      <c r="X25" s="34"/>
      <c r="Y25" s="34">
        <f t="shared" si="7"/>
        <v>0</v>
      </c>
      <c r="Z25" s="35">
        <f t="shared" ref="Z25:Z38" si="12">Y25/D25</f>
        <v>0</v>
      </c>
    </row>
    <row r="26" s="4" customFormat="1" ht="180" customHeight="1" spans="1:26">
      <c r="A26" s="15">
        <v>20</v>
      </c>
      <c r="B26" s="16" t="s">
        <v>77</v>
      </c>
      <c r="C26" s="16" t="s">
        <v>78</v>
      </c>
      <c r="D26" s="17">
        <f t="shared" si="9"/>
        <v>265</v>
      </c>
      <c r="E26" s="17">
        <f t="shared" si="10"/>
        <v>265</v>
      </c>
      <c r="F26" s="15">
        <f>200+65</f>
        <v>265</v>
      </c>
      <c r="G26" s="18"/>
      <c r="H26" s="15"/>
      <c r="I26" s="15"/>
      <c r="J26" s="15"/>
      <c r="K26" s="15"/>
      <c r="L26" s="15"/>
      <c r="M26" s="15"/>
      <c r="N26" s="15"/>
      <c r="O26" s="15"/>
      <c r="P26" s="15"/>
      <c r="Q26" s="15" t="s">
        <v>62</v>
      </c>
      <c r="R26" s="34"/>
      <c r="S26" s="34">
        <v>0</v>
      </c>
      <c r="T26" s="35">
        <f t="shared" si="1"/>
        <v>0</v>
      </c>
      <c r="U26" s="34"/>
      <c r="V26" s="34">
        <f t="shared" si="11"/>
        <v>0</v>
      </c>
      <c r="W26" s="35">
        <f t="shared" si="2"/>
        <v>0</v>
      </c>
      <c r="X26" s="34"/>
      <c r="Y26" s="34">
        <f t="shared" si="7"/>
        <v>0</v>
      </c>
      <c r="Z26" s="35">
        <f t="shared" si="12"/>
        <v>0</v>
      </c>
    </row>
    <row r="27" s="4" customFormat="1" ht="180" customHeight="1" spans="1:26">
      <c r="A27" s="15">
        <v>21</v>
      </c>
      <c r="B27" s="16" t="s">
        <v>79</v>
      </c>
      <c r="C27" s="16" t="s">
        <v>80</v>
      </c>
      <c r="D27" s="17">
        <f t="shared" si="9"/>
        <v>375</v>
      </c>
      <c r="E27" s="17">
        <f t="shared" si="10"/>
        <v>375</v>
      </c>
      <c r="F27" s="15"/>
      <c r="G27" s="15">
        <v>375</v>
      </c>
      <c r="H27" s="15"/>
      <c r="I27" s="15"/>
      <c r="J27" s="15"/>
      <c r="K27" s="15"/>
      <c r="L27" s="15"/>
      <c r="M27" s="15"/>
      <c r="N27" s="15"/>
      <c r="O27" s="15"/>
      <c r="P27" s="15"/>
      <c r="Q27" s="15" t="s">
        <v>81</v>
      </c>
      <c r="R27" s="34"/>
      <c r="S27" s="34">
        <v>0</v>
      </c>
      <c r="T27" s="35">
        <f t="shared" si="1"/>
        <v>0</v>
      </c>
      <c r="U27" s="34"/>
      <c r="V27" s="34">
        <f t="shared" si="11"/>
        <v>0</v>
      </c>
      <c r="W27" s="35">
        <f t="shared" si="2"/>
        <v>0</v>
      </c>
      <c r="X27" s="34"/>
      <c r="Y27" s="34">
        <f t="shared" si="7"/>
        <v>0</v>
      </c>
      <c r="Z27" s="35">
        <f t="shared" si="12"/>
        <v>0</v>
      </c>
    </row>
    <row r="28" s="4" customFormat="1" ht="180" customHeight="1" spans="1:26">
      <c r="A28" s="15">
        <v>22</v>
      </c>
      <c r="B28" s="16" t="s">
        <v>82</v>
      </c>
      <c r="C28" s="16" t="s">
        <v>83</v>
      </c>
      <c r="D28" s="17">
        <f t="shared" si="9"/>
        <v>771</v>
      </c>
      <c r="E28" s="17">
        <f t="shared" si="10"/>
        <v>771</v>
      </c>
      <c r="F28" s="15"/>
      <c r="G28" s="15">
        <v>771</v>
      </c>
      <c r="H28" s="15"/>
      <c r="I28" s="15"/>
      <c r="J28" s="15"/>
      <c r="K28" s="15"/>
      <c r="L28" s="15"/>
      <c r="M28" s="15"/>
      <c r="N28" s="15"/>
      <c r="O28" s="15"/>
      <c r="P28" s="15"/>
      <c r="Q28" s="15" t="s">
        <v>53</v>
      </c>
      <c r="R28" s="34"/>
      <c r="S28" s="34">
        <v>0</v>
      </c>
      <c r="T28" s="35">
        <f t="shared" si="1"/>
        <v>0</v>
      </c>
      <c r="U28" s="34"/>
      <c r="V28" s="34">
        <f t="shared" si="11"/>
        <v>0</v>
      </c>
      <c r="W28" s="35">
        <f t="shared" si="2"/>
        <v>0</v>
      </c>
      <c r="X28" s="34"/>
      <c r="Y28" s="34">
        <f t="shared" si="7"/>
        <v>0</v>
      </c>
      <c r="Z28" s="35">
        <f t="shared" si="12"/>
        <v>0</v>
      </c>
    </row>
    <row r="29" s="4" customFormat="1" ht="180" customHeight="1" spans="1:26">
      <c r="A29" s="15">
        <v>23</v>
      </c>
      <c r="B29" s="16" t="s">
        <v>84</v>
      </c>
      <c r="C29" s="16" t="s">
        <v>44</v>
      </c>
      <c r="D29" s="17">
        <f t="shared" si="9"/>
        <v>360</v>
      </c>
      <c r="E29" s="17">
        <f t="shared" si="10"/>
        <v>360</v>
      </c>
      <c r="F29" s="15">
        <v>360</v>
      </c>
      <c r="G29" s="18"/>
      <c r="H29" s="15"/>
      <c r="I29" s="15"/>
      <c r="J29" s="15"/>
      <c r="K29" s="15"/>
      <c r="L29" s="15"/>
      <c r="M29" s="15"/>
      <c r="N29" s="15"/>
      <c r="O29" s="15"/>
      <c r="P29" s="15"/>
      <c r="Q29" s="15" t="s">
        <v>45</v>
      </c>
      <c r="R29" s="34"/>
      <c r="S29" s="34">
        <v>0</v>
      </c>
      <c r="T29" s="35">
        <f t="shared" si="1"/>
        <v>0</v>
      </c>
      <c r="U29" s="34"/>
      <c r="V29" s="34">
        <f t="shared" si="11"/>
        <v>0</v>
      </c>
      <c r="W29" s="35">
        <f t="shared" si="2"/>
        <v>0</v>
      </c>
      <c r="X29" s="34"/>
      <c r="Y29" s="34">
        <f t="shared" si="7"/>
        <v>0</v>
      </c>
      <c r="Z29" s="35">
        <f t="shared" si="12"/>
        <v>0</v>
      </c>
    </row>
    <row r="30" s="4" customFormat="1" ht="180" customHeight="1" spans="1:26">
      <c r="A30" s="15">
        <v>24</v>
      </c>
      <c r="B30" s="16" t="s">
        <v>85</v>
      </c>
      <c r="C30" s="16" t="s">
        <v>86</v>
      </c>
      <c r="D30" s="17">
        <f t="shared" si="9"/>
        <v>387</v>
      </c>
      <c r="E30" s="17">
        <f t="shared" si="10"/>
        <v>387</v>
      </c>
      <c r="F30" s="15">
        <v>387</v>
      </c>
      <c r="G30" s="18"/>
      <c r="H30" s="15"/>
      <c r="I30" s="15"/>
      <c r="J30" s="15"/>
      <c r="K30" s="15"/>
      <c r="L30" s="15"/>
      <c r="M30" s="15"/>
      <c r="N30" s="15"/>
      <c r="O30" s="15"/>
      <c r="P30" s="15"/>
      <c r="Q30" s="15" t="s">
        <v>45</v>
      </c>
      <c r="R30" s="34"/>
      <c r="S30" s="34">
        <v>0</v>
      </c>
      <c r="T30" s="35">
        <f t="shared" si="1"/>
        <v>0</v>
      </c>
      <c r="U30" s="34"/>
      <c r="V30" s="34">
        <f t="shared" si="11"/>
        <v>0</v>
      </c>
      <c r="W30" s="35">
        <f t="shared" si="2"/>
        <v>0</v>
      </c>
      <c r="X30" s="34"/>
      <c r="Y30" s="34">
        <f t="shared" si="7"/>
        <v>0</v>
      </c>
      <c r="Z30" s="35">
        <f t="shared" si="12"/>
        <v>0</v>
      </c>
    </row>
    <row r="31" s="4" customFormat="1" ht="180" customHeight="1" spans="1:26">
      <c r="A31" s="15">
        <v>25</v>
      </c>
      <c r="B31" s="16" t="s">
        <v>87</v>
      </c>
      <c r="C31" s="19" t="s">
        <v>88</v>
      </c>
      <c r="D31" s="17">
        <f t="shared" si="9"/>
        <v>659</v>
      </c>
      <c r="E31" s="17">
        <f t="shared" si="10"/>
        <v>659</v>
      </c>
      <c r="F31" s="15"/>
      <c r="G31" s="15">
        <v>659</v>
      </c>
      <c r="H31" s="15"/>
      <c r="I31" s="15"/>
      <c r="J31" s="15"/>
      <c r="K31" s="15"/>
      <c r="L31" s="15"/>
      <c r="M31" s="15"/>
      <c r="N31" s="15"/>
      <c r="O31" s="15"/>
      <c r="P31" s="15"/>
      <c r="Q31" s="15" t="s">
        <v>89</v>
      </c>
      <c r="R31" s="34"/>
      <c r="S31" s="34">
        <v>0</v>
      </c>
      <c r="T31" s="35">
        <f t="shared" si="1"/>
        <v>0</v>
      </c>
      <c r="U31" s="34"/>
      <c r="V31" s="34">
        <f t="shared" si="11"/>
        <v>0</v>
      </c>
      <c r="W31" s="35">
        <f t="shared" si="2"/>
        <v>0</v>
      </c>
      <c r="X31" s="34"/>
      <c r="Y31" s="34">
        <f t="shared" si="7"/>
        <v>0</v>
      </c>
      <c r="Z31" s="35">
        <f t="shared" si="12"/>
        <v>0</v>
      </c>
    </row>
    <row r="32" s="4" customFormat="1" ht="180" customHeight="1" spans="1:26">
      <c r="A32" s="15">
        <v>26</v>
      </c>
      <c r="B32" s="16" t="s">
        <v>90</v>
      </c>
      <c r="C32" s="16" t="s">
        <v>91</v>
      </c>
      <c r="D32" s="17">
        <f t="shared" si="9"/>
        <v>350</v>
      </c>
      <c r="E32" s="17">
        <f t="shared" si="10"/>
        <v>350</v>
      </c>
      <c r="F32" s="15"/>
      <c r="G32" s="15">
        <v>350</v>
      </c>
      <c r="H32" s="15"/>
      <c r="I32" s="15"/>
      <c r="J32" s="15"/>
      <c r="K32" s="15"/>
      <c r="L32" s="15"/>
      <c r="M32" s="15"/>
      <c r="N32" s="15"/>
      <c r="O32" s="15"/>
      <c r="P32" s="15"/>
      <c r="Q32" s="15" t="s">
        <v>92</v>
      </c>
      <c r="R32" s="34"/>
      <c r="S32" s="34">
        <v>0</v>
      </c>
      <c r="T32" s="35">
        <f t="shared" si="1"/>
        <v>0</v>
      </c>
      <c r="U32" s="34"/>
      <c r="V32" s="34">
        <f t="shared" si="11"/>
        <v>0</v>
      </c>
      <c r="W32" s="35">
        <f t="shared" si="2"/>
        <v>0</v>
      </c>
      <c r="X32" s="34"/>
      <c r="Y32" s="34">
        <f t="shared" si="7"/>
        <v>0</v>
      </c>
      <c r="Z32" s="35">
        <f t="shared" si="12"/>
        <v>0</v>
      </c>
    </row>
    <row r="33" s="4" customFormat="1" ht="180" customHeight="1" spans="1:26">
      <c r="A33" s="15">
        <v>27</v>
      </c>
      <c r="B33" s="16" t="s">
        <v>93</v>
      </c>
      <c r="C33" s="16" t="s">
        <v>94</v>
      </c>
      <c r="D33" s="17">
        <f t="shared" si="9"/>
        <v>665</v>
      </c>
      <c r="E33" s="17">
        <f t="shared" si="10"/>
        <v>665</v>
      </c>
      <c r="F33" s="15"/>
      <c r="G33" s="15">
        <v>0</v>
      </c>
      <c r="H33" s="15"/>
      <c r="I33" s="15">
        <v>665</v>
      </c>
      <c r="J33" s="15"/>
      <c r="K33" s="15"/>
      <c r="L33" s="15"/>
      <c r="M33" s="15"/>
      <c r="N33" s="15"/>
      <c r="O33" s="15"/>
      <c r="P33" s="15"/>
      <c r="Q33" s="15" t="s">
        <v>95</v>
      </c>
      <c r="R33" s="34"/>
      <c r="S33" s="34">
        <v>0</v>
      </c>
      <c r="T33" s="35">
        <f t="shared" si="1"/>
        <v>0</v>
      </c>
      <c r="U33" s="34"/>
      <c r="V33" s="34">
        <f t="shared" si="11"/>
        <v>0</v>
      </c>
      <c r="W33" s="35">
        <f t="shared" si="2"/>
        <v>0</v>
      </c>
      <c r="X33" s="34"/>
      <c r="Y33" s="34">
        <f t="shared" si="7"/>
        <v>0</v>
      </c>
      <c r="Z33" s="35">
        <f t="shared" si="12"/>
        <v>0</v>
      </c>
    </row>
    <row r="34" s="4" customFormat="1" ht="180" customHeight="1" spans="1:26">
      <c r="A34" s="15">
        <v>28</v>
      </c>
      <c r="B34" s="16" t="s">
        <v>96</v>
      </c>
      <c r="C34" s="16" t="s">
        <v>97</v>
      </c>
      <c r="D34" s="17">
        <f t="shared" si="9"/>
        <v>380</v>
      </c>
      <c r="E34" s="17">
        <f t="shared" si="10"/>
        <v>380</v>
      </c>
      <c r="F34" s="15">
        <v>104</v>
      </c>
      <c r="G34" s="18"/>
      <c r="H34" s="15"/>
      <c r="I34" s="15">
        <v>276</v>
      </c>
      <c r="J34" s="15"/>
      <c r="K34" s="15"/>
      <c r="L34" s="15"/>
      <c r="M34" s="15"/>
      <c r="N34" s="15"/>
      <c r="O34" s="15"/>
      <c r="P34" s="15"/>
      <c r="Q34" s="15" t="s">
        <v>98</v>
      </c>
      <c r="R34" s="34"/>
      <c r="S34" s="34">
        <v>0</v>
      </c>
      <c r="T34" s="35">
        <f t="shared" si="1"/>
        <v>0</v>
      </c>
      <c r="U34" s="34">
        <v>114.7877</v>
      </c>
      <c r="V34" s="34">
        <f t="shared" si="11"/>
        <v>114.7877</v>
      </c>
      <c r="W34" s="35">
        <f t="shared" si="2"/>
        <v>0.302072894736842</v>
      </c>
      <c r="X34" s="34"/>
      <c r="Y34" s="34">
        <f t="shared" si="7"/>
        <v>114.7877</v>
      </c>
      <c r="Z34" s="35">
        <f t="shared" si="12"/>
        <v>0.302072894736842</v>
      </c>
    </row>
    <row r="35" s="4" customFormat="1" ht="180" customHeight="1" spans="1:26">
      <c r="A35" s="15">
        <v>29</v>
      </c>
      <c r="B35" s="16" t="s">
        <v>99</v>
      </c>
      <c r="C35" s="16" t="s">
        <v>100</v>
      </c>
      <c r="D35" s="17">
        <f t="shared" si="9"/>
        <v>700</v>
      </c>
      <c r="E35" s="17">
        <f t="shared" si="10"/>
        <v>700</v>
      </c>
      <c r="F35" s="15">
        <v>700</v>
      </c>
      <c r="G35" s="18"/>
      <c r="H35" s="15"/>
      <c r="I35" s="15"/>
      <c r="J35" s="15"/>
      <c r="K35" s="15"/>
      <c r="L35" s="15"/>
      <c r="M35" s="15"/>
      <c r="N35" s="15"/>
      <c r="O35" s="15"/>
      <c r="P35" s="15"/>
      <c r="Q35" s="15" t="s">
        <v>95</v>
      </c>
      <c r="R35" s="34"/>
      <c r="S35" s="34">
        <v>0</v>
      </c>
      <c r="T35" s="35">
        <f t="shared" si="1"/>
        <v>0</v>
      </c>
      <c r="U35" s="34">
        <v>278.586576</v>
      </c>
      <c r="V35" s="34">
        <f t="shared" si="11"/>
        <v>278.586576</v>
      </c>
      <c r="W35" s="35">
        <f t="shared" si="2"/>
        <v>0.397980822857143</v>
      </c>
      <c r="X35" s="34"/>
      <c r="Y35" s="34">
        <f t="shared" si="7"/>
        <v>278.586576</v>
      </c>
      <c r="Z35" s="35">
        <f t="shared" si="12"/>
        <v>0.397980822857143</v>
      </c>
    </row>
    <row r="36" s="4" customFormat="1" ht="93" customHeight="1" spans="1:26">
      <c r="A36" s="15">
        <v>30</v>
      </c>
      <c r="B36" s="16" t="s">
        <v>101</v>
      </c>
      <c r="C36" s="16" t="s">
        <v>100</v>
      </c>
      <c r="D36" s="17">
        <f t="shared" si="9"/>
        <v>500</v>
      </c>
      <c r="E36" s="17">
        <f t="shared" si="10"/>
        <v>500</v>
      </c>
      <c r="F36" s="15">
        <v>500</v>
      </c>
      <c r="G36" s="18"/>
      <c r="H36" s="15"/>
      <c r="I36" s="15"/>
      <c r="J36" s="15"/>
      <c r="K36" s="15"/>
      <c r="L36" s="15"/>
      <c r="M36" s="15"/>
      <c r="N36" s="15"/>
      <c r="O36" s="15"/>
      <c r="P36" s="15"/>
      <c r="Q36" s="15" t="s">
        <v>58</v>
      </c>
      <c r="R36" s="34"/>
      <c r="S36" s="34">
        <v>0</v>
      </c>
      <c r="T36" s="35">
        <f t="shared" si="1"/>
        <v>0</v>
      </c>
      <c r="U36" s="34">
        <v>273.880097</v>
      </c>
      <c r="V36" s="34">
        <f t="shared" si="11"/>
        <v>273.880097</v>
      </c>
      <c r="W36" s="35">
        <f t="shared" si="2"/>
        <v>0.547760194</v>
      </c>
      <c r="X36" s="34"/>
      <c r="Y36" s="34">
        <f t="shared" si="7"/>
        <v>273.880097</v>
      </c>
      <c r="Z36" s="35">
        <f t="shared" si="12"/>
        <v>0.547760194</v>
      </c>
    </row>
    <row r="37" s="4" customFormat="1" ht="180" customHeight="1" spans="1:26">
      <c r="A37" s="15">
        <v>31</v>
      </c>
      <c r="B37" s="16" t="s">
        <v>102</v>
      </c>
      <c r="C37" s="16" t="s">
        <v>103</v>
      </c>
      <c r="D37" s="17">
        <f t="shared" si="9"/>
        <v>350</v>
      </c>
      <c r="E37" s="17">
        <f t="shared" si="10"/>
        <v>350</v>
      </c>
      <c r="F37" s="15">
        <v>350</v>
      </c>
      <c r="G37" s="18"/>
      <c r="H37" s="15"/>
      <c r="I37" s="15"/>
      <c r="J37" s="15"/>
      <c r="K37" s="15"/>
      <c r="L37" s="15"/>
      <c r="M37" s="15"/>
      <c r="N37" s="15"/>
      <c r="O37" s="15"/>
      <c r="P37" s="15"/>
      <c r="Q37" s="15" t="s">
        <v>104</v>
      </c>
      <c r="R37" s="34"/>
      <c r="S37" s="34">
        <v>0</v>
      </c>
      <c r="T37" s="35">
        <f t="shared" si="1"/>
        <v>0</v>
      </c>
      <c r="U37" s="34">
        <v>114.6119</v>
      </c>
      <c r="V37" s="34">
        <f t="shared" si="11"/>
        <v>114.6119</v>
      </c>
      <c r="W37" s="35">
        <f t="shared" si="2"/>
        <v>0.327462571428571</v>
      </c>
      <c r="X37" s="34"/>
      <c r="Y37" s="34">
        <f t="shared" si="7"/>
        <v>114.6119</v>
      </c>
      <c r="Z37" s="35">
        <f t="shared" si="12"/>
        <v>0.327462571428571</v>
      </c>
    </row>
    <row r="38" s="4" customFormat="1" ht="180" customHeight="1" spans="1:26">
      <c r="A38" s="15">
        <v>32</v>
      </c>
      <c r="B38" s="16" t="s">
        <v>105</v>
      </c>
      <c r="C38" s="16" t="s">
        <v>106</v>
      </c>
      <c r="D38" s="17">
        <f t="shared" si="9"/>
        <v>882.2</v>
      </c>
      <c r="E38" s="17">
        <f t="shared" si="10"/>
        <v>882.2</v>
      </c>
      <c r="F38" s="15">
        <v>882.2</v>
      </c>
      <c r="G38" s="18"/>
      <c r="H38" s="15"/>
      <c r="I38" s="15"/>
      <c r="J38" s="15"/>
      <c r="K38" s="15"/>
      <c r="L38" s="15"/>
      <c r="M38" s="15"/>
      <c r="N38" s="15"/>
      <c r="O38" s="15"/>
      <c r="P38" s="15"/>
      <c r="Q38" s="15" t="s">
        <v>95</v>
      </c>
      <c r="R38" s="34"/>
      <c r="S38" s="34">
        <v>0</v>
      </c>
      <c r="T38" s="35">
        <f t="shared" si="1"/>
        <v>0</v>
      </c>
      <c r="U38" s="34">
        <v>311.085945</v>
      </c>
      <c r="V38" s="34">
        <f t="shared" si="11"/>
        <v>311.085945</v>
      </c>
      <c r="W38" s="35">
        <f t="shared" si="2"/>
        <v>0.352625192700068</v>
      </c>
      <c r="X38" s="34"/>
      <c r="Y38" s="34">
        <f t="shared" si="7"/>
        <v>311.085945</v>
      </c>
      <c r="Z38" s="35">
        <f t="shared" si="12"/>
        <v>0.352625192700068</v>
      </c>
    </row>
    <row r="39" s="4" customFormat="1" ht="180" customHeight="1" spans="1:26">
      <c r="A39" s="15">
        <v>33</v>
      </c>
      <c r="B39" s="16" t="s">
        <v>107</v>
      </c>
      <c r="C39" s="16" t="s">
        <v>108</v>
      </c>
      <c r="D39" s="17">
        <f t="shared" si="9"/>
        <v>389</v>
      </c>
      <c r="E39" s="17">
        <f t="shared" si="10"/>
        <v>389</v>
      </c>
      <c r="F39" s="15">
        <v>389</v>
      </c>
      <c r="G39" s="18"/>
      <c r="H39" s="15"/>
      <c r="I39" s="15"/>
      <c r="J39" s="15"/>
      <c r="K39" s="15"/>
      <c r="L39" s="15"/>
      <c r="M39" s="15"/>
      <c r="N39" s="15"/>
      <c r="O39" s="15"/>
      <c r="P39" s="15"/>
      <c r="Q39" s="15" t="s">
        <v>81</v>
      </c>
      <c r="R39" s="34"/>
      <c r="S39" s="34">
        <v>0</v>
      </c>
      <c r="T39" s="35">
        <f t="shared" ref="T39:T70" si="13">S39/D39</f>
        <v>0</v>
      </c>
      <c r="U39" s="34">
        <v>125.151777</v>
      </c>
      <c r="V39" s="34">
        <f t="shared" si="11"/>
        <v>125.151777</v>
      </c>
      <c r="W39" s="35">
        <f t="shared" ref="W39:W70" si="14">V39/D39</f>
        <v>0.321726933161954</v>
      </c>
      <c r="X39" s="34"/>
      <c r="Y39" s="34">
        <f t="shared" si="7"/>
        <v>125.151777</v>
      </c>
      <c r="Z39" s="35">
        <f t="shared" ref="Z39:Z57" si="15">Y39/D39</f>
        <v>0.321726933161954</v>
      </c>
    </row>
    <row r="40" s="4" customFormat="1" ht="180" customHeight="1" spans="1:26">
      <c r="A40" s="15">
        <v>34</v>
      </c>
      <c r="B40" s="16" t="s">
        <v>109</v>
      </c>
      <c r="C40" s="16" t="s">
        <v>110</v>
      </c>
      <c r="D40" s="17">
        <f t="shared" si="9"/>
        <v>389</v>
      </c>
      <c r="E40" s="17">
        <f t="shared" si="10"/>
        <v>389</v>
      </c>
      <c r="F40" s="15">
        <v>389</v>
      </c>
      <c r="G40" s="18"/>
      <c r="H40" s="15"/>
      <c r="I40" s="15"/>
      <c r="J40" s="15"/>
      <c r="K40" s="15"/>
      <c r="L40" s="15"/>
      <c r="M40" s="15"/>
      <c r="N40" s="15"/>
      <c r="O40" s="15"/>
      <c r="P40" s="15"/>
      <c r="Q40" s="15" t="s">
        <v>104</v>
      </c>
      <c r="R40" s="34"/>
      <c r="S40" s="34">
        <v>0</v>
      </c>
      <c r="T40" s="35">
        <f t="shared" si="13"/>
        <v>0</v>
      </c>
      <c r="U40" s="34">
        <v>109.90285</v>
      </c>
      <c r="V40" s="34">
        <f t="shared" si="11"/>
        <v>109.90285</v>
      </c>
      <c r="W40" s="35">
        <f t="shared" si="14"/>
        <v>0.282526606683805</v>
      </c>
      <c r="X40" s="34"/>
      <c r="Y40" s="34">
        <f t="shared" si="7"/>
        <v>109.90285</v>
      </c>
      <c r="Z40" s="35">
        <f t="shared" si="15"/>
        <v>0.282526606683805</v>
      </c>
    </row>
    <row r="41" s="4" customFormat="1" ht="180" customHeight="1" spans="1:26">
      <c r="A41" s="15">
        <v>35</v>
      </c>
      <c r="B41" s="16" t="s">
        <v>111</v>
      </c>
      <c r="C41" s="16" t="s">
        <v>112</v>
      </c>
      <c r="D41" s="17">
        <f t="shared" si="9"/>
        <v>389</v>
      </c>
      <c r="E41" s="17">
        <f t="shared" si="10"/>
        <v>389</v>
      </c>
      <c r="F41" s="15">
        <v>389</v>
      </c>
      <c r="G41" s="18"/>
      <c r="H41" s="15"/>
      <c r="I41" s="15"/>
      <c r="J41" s="15"/>
      <c r="K41" s="15"/>
      <c r="L41" s="15"/>
      <c r="M41" s="15"/>
      <c r="N41" s="15"/>
      <c r="O41" s="15"/>
      <c r="P41" s="15"/>
      <c r="Q41" s="15" t="s">
        <v>53</v>
      </c>
      <c r="R41" s="34"/>
      <c r="S41" s="34">
        <v>0</v>
      </c>
      <c r="T41" s="35">
        <f t="shared" si="13"/>
        <v>0</v>
      </c>
      <c r="U41" s="34">
        <v>94.446464</v>
      </c>
      <c r="V41" s="34">
        <f t="shared" si="11"/>
        <v>94.446464</v>
      </c>
      <c r="W41" s="35">
        <f t="shared" si="14"/>
        <v>0.242792966580977</v>
      </c>
      <c r="X41" s="34"/>
      <c r="Y41" s="34">
        <f t="shared" si="7"/>
        <v>94.446464</v>
      </c>
      <c r="Z41" s="35">
        <f t="shared" si="15"/>
        <v>0.242792966580977</v>
      </c>
    </row>
    <row r="42" s="4" customFormat="1" ht="180" customHeight="1" spans="1:26">
      <c r="A42" s="15">
        <v>36</v>
      </c>
      <c r="B42" s="16" t="s">
        <v>113</v>
      </c>
      <c r="C42" s="16" t="s">
        <v>114</v>
      </c>
      <c r="D42" s="17">
        <f t="shared" si="9"/>
        <v>360</v>
      </c>
      <c r="E42" s="17">
        <f t="shared" si="10"/>
        <v>360</v>
      </c>
      <c r="F42" s="15">
        <v>360</v>
      </c>
      <c r="G42" s="18"/>
      <c r="H42" s="15"/>
      <c r="I42" s="15"/>
      <c r="J42" s="15"/>
      <c r="K42" s="15"/>
      <c r="L42" s="15"/>
      <c r="M42" s="15"/>
      <c r="N42" s="15"/>
      <c r="O42" s="15"/>
      <c r="P42" s="15"/>
      <c r="Q42" s="15" t="s">
        <v>45</v>
      </c>
      <c r="R42" s="34"/>
      <c r="S42" s="34">
        <v>0</v>
      </c>
      <c r="T42" s="35">
        <f t="shared" si="13"/>
        <v>0</v>
      </c>
      <c r="U42" s="34">
        <v>100.458265</v>
      </c>
      <c r="V42" s="34">
        <f t="shared" si="11"/>
        <v>100.458265</v>
      </c>
      <c r="W42" s="35">
        <f t="shared" si="14"/>
        <v>0.279050736111111</v>
      </c>
      <c r="X42" s="34"/>
      <c r="Y42" s="34">
        <f t="shared" si="7"/>
        <v>100.458265</v>
      </c>
      <c r="Z42" s="35">
        <f t="shared" si="15"/>
        <v>0.279050736111111</v>
      </c>
    </row>
    <row r="43" s="4" customFormat="1" ht="180" customHeight="1" spans="1:26">
      <c r="A43" s="15">
        <v>37</v>
      </c>
      <c r="B43" s="16" t="s">
        <v>115</v>
      </c>
      <c r="C43" s="16" t="s">
        <v>116</v>
      </c>
      <c r="D43" s="17">
        <f t="shared" si="9"/>
        <v>389</v>
      </c>
      <c r="E43" s="17">
        <f t="shared" si="10"/>
        <v>389</v>
      </c>
      <c r="F43" s="15">
        <v>389</v>
      </c>
      <c r="G43" s="18"/>
      <c r="H43" s="15"/>
      <c r="I43" s="15"/>
      <c r="J43" s="15"/>
      <c r="K43" s="15"/>
      <c r="L43" s="15"/>
      <c r="M43" s="15"/>
      <c r="N43" s="15"/>
      <c r="O43" s="15"/>
      <c r="P43" s="15"/>
      <c r="Q43" s="15" t="s">
        <v>48</v>
      </c>
      <c r="R43" s="34"/>
      <c r="S43" s="34">
        <v>0</v>
      </c>
      <c r="T43" s="35">
        <f t="shared" si="13"/>
        <v>0</v>
      </c>
      <c r="U43" s="34">
        <v>135.382723</v>
      </c>
      <c r="V43" s="34">
        <f t="shared" si="11"/>
        <v>135.382723</v>
      </c>
      <c r="W43" s="35">
        <f t="shared" si="14"/>
        <v>0.348027565552699</v>
      </c>
      <c r="X43" s="34"/>
      <c r="Y43" s="34">
        <f t="shared" si="7"/>
        <v>135.382723</v>
      </c>
      <c r="Z43" s="35">
        <f t="shared" si="15"/>
        <v>0.348027565552699</v>
      </c>
    </row>
    <row r="44" s="4" customFormat="1" ht="180" customHeight="1" spans="1:26">
      <c r="A44" s="15">
        <v>38</v>
      </c>
      <c r="B44" s="16" t="s">
        <v>117</v>
      </c>
      <c r="C44" s="16" t="s">
        <v>118</v>
      </c>
      <c r="D44" s="17">
        <f t="shared" si="9"/>
        <v>700</v>
      </c>
      <c r="E44" s="17">
        <f t="shared" si="10"/>
        <v>700</v>
      </c>
      <c r="F44" s="15">
        <v>700</v>
      </c>
      <c r="G44" s="18"/>
      <c r="H44" s="15"/>
      <c r="I44" s="15"/>
      <c r="J44" s="15"/>
      <c r="K44" s="15"/>
      <c r="L44" s="15"/>
      <c r="M44" s="15"/>
      <c r="N44" s="15"/>
      <c r="O44" s="15"/>
      <c r="P44" s="15"/>
      <c r="Q44" s="15" t="s">
        <v>95</v>
      </c>
      <c r="R44" s="34"/>
      <c r="S44" s="34">
        <v>0</v>
      </c>
      <c r="T44" s="35">
        <f t="shared" si="13"/>
        <v>0</v>
      </c>
      <c r="U44" s="34">
        <v>194.225173</v>
      </c>
      <c r="V44" s="34">
        <f t="shared" si="11"/>
        <v>194.225173</v>
      </c>
      <c r="W44" s="35">
        <f t="shared" si="14"/>
        <v>0.277464532857143</v>
      </c>
      <c r="X44" s="34"/>
      <c r="Y44" s="34">
        <f t="shared" si="7"/>
        <v>194.225173</v>
      </c>
      <c r="Z44" s="35">
        <f t="shared" si="15"/>
        <v>0.277464532857143</v>
      </c>
    </row>
    <row r="45" s="4" customFormat="1" ht="93" customHeight="1" spans="1:26">
      <c r="A45" s="15">
        <v>39</v>
      </c>
      <c r="B45" s="16" t="s">
        <v>119</v>
      </c>
      <c r="C45" s="16" t="s">
        <v>120</v>
      </c>
      <c r="D45" s="17">
        <f t="shared" si="9"/>
        <v>386</v>
      </c>
      <c r="E45" s="17">
        <f t="shared" si="10"/>
        <v>386</v>
      </c>
      <c r="F45" s="15">
        <v>386</v>
      </c>
      <c r="G45" s="18"/>
      <c r="H45" s="15"/>
      <c r="I45" s="15"/>
      <c r="J45" s="15"/>
      <c r="K45" s="15"/>
      <c r="L45" s="15"/>
      <c r="M45" s="15"/>
      <c r="N45" s="15"/>
      <c r="O45" s="15"/>
      <c r="P45" s="15"/>
      <c r="Q45" s="15" t="s">
        <v>58</v>
      </c>
      <c r="R45" s="34"/>
      <c r="S45" s="34">
        <v>0</v>
      </c>
      <c r="T45" s="35">
        <f t="shared" si="13"/>
        <v>0</v>
      </c>
      <c r="U45" s="34">
        <v>129.820436</v>
      </c>
      <c r="V45" s="34">
        <f t="shared" si="11"/>
        <v>129.820436</v>
      </c>
      <c r="W45" s="35">
        <f t="shared" si="14"/>
        <v>0.336322373056995</v>
      </c>
      <c r="X45" s="34"/>
      <c r="Y45" s="34">
        <f t="shared" si="7"/>
        <v>129.820436</v>
      </c>
      <c r="Z45" s="35">
        <f t="shared" si="15"/>
        <v>0.336322373056995</v>
      </c>
    </row>
    <row r="46" s="4" customFormat="1" ht="180" customHeight="1" spans="1:26">
      <c r="A46" s="15">
        <v>40</v>
      </c>
      <c r="B46" s="16" t="s">
        <v>121</v>
      </c>
      <c r="C46" s="16" t="s">
        <v>122</v>
      </c>
      <c r="D46" s="17">
        <f t="shared" si="9"/>
        <v>389</v>
      </c>
      <c r="E46" s="17">
        <f t="shared" si="10"/>
        <v>389</v>
      </c>
      <c r="F46" s="15">
        <v>389</v>
      </c>
      <c r="G46" s="18"/>
      <c r="H46" s="15"/>
      <c r="I46" s="15"/>
      <c r="J46" s="15"/>
      <c r="K46" s="15"/>
      <c r="L46" s="15"/>
      <c r="M46" s="15"/>
      <c r="N46" s="15"/>
      <c r="O46" s="15"/>
      <c r="P46" s="15"/>
      <c r="Q46" s="15" t="s">
        <v>62</v>
      </c>
      <c r="R46" s="34"/>
      <c r="S46" s="34">
        <v>0</v>
      </c>
      <c r="T46" s="35">
        <f t="shared" si="13"/>
        <v>0</v>
      </c>
      <c r="U46" s="34">
        <f>92.999986</f>
        <v>92.999986</v>
      </c>
      <c r="V46" s="34">
        <f t="shared" si="11"/>
        <v>92.999986</v>
      </c>
      <c r="W46" s="35">
        <f t="shared" si="14"/>
        <v>0.239074514138818</v>
      </c>
      <c r="X46" s="34"/>
      <c r="Y46" s="34">
        <f t="shared" si="7"/>
        <v>92.999986</v>
      </c>
      <c r="Z46" s="35">
        <f t="shared" si="15"/>
        <v>0.239074514138818</v>
      </c>
    </row>
    <row r="47" s="4" customFormat="1" ht="180" customHeight="1" spans="1:26">
      <c r="A47" s="15">
        <v>41</v>
      </c>
      <c r="B47" s="16" t="s">
        <v>123</v>
      </c>
      <c r="C47" s="16" t="s">
        <v>124</v>
      </c>
      <c r="D47" s="17">
        <f t="shared" si="9"/>
        <v>385</v>
      </c>
      <c r="E47" s="17">
        <f t="shared" si="10"/>
        <v>385</v>
      </c>
      <c r="F47" s="15">
        <v>385</v>
      </c>
      <c r="G47" s="18"/>
      <c r="H47" s="15"/>
      <c r="I47" s="15"/>
      <c r="J47" s="15"/>
      <c r="K47" s="15"/>
      <c r="L47" s="15"/>
      <c r="M47" s="15"/>
      <c r="N47" s="15"/>
      <c r="O47" s="15"/>
      <c r="P47" s="15"/>
      <c r="Q47" s="15" t="s">
        <v>89</v>
      </c>
      <c r="R47" s="34"/>
      <c r="S47" s="34">
        <v>0</v>
      </c>
      <c r="T47" s="35">
        <f t="shared" si="13"/>
        <v>0</v>
      </c>
      <c r="U47" s="34">
        <v>124.5625</v>
      </c>
      <c r="V47" s="34">
        <f t="shared" si="11"/>
        <v>124.5625</v>
      </c>
      <c r="W47" s="35">
        <f t="shared" si="14"/>
        <v>0.323538961038961</v>
      </c>
      <c r="X47" s="34"/>
      <c r="Y47" s="34">
        <f t="shared" si="7"/>
        <v>124.5625</v>
      </c>
      <c r="Z47" s="35">
        <f t="shared" si="15"/>
        <v>0.323538961038961</v>
      </c>
    </row>
    <row r="48" s="4" customFormat="1" ht="180" customHeight="1" spans="1:26">
      <c r="A48" s="15">
        <v>42</v>
      </c>
      <c r="B48" s="16" t="s">
        <v>125</v>
      </c>
      <c r="C48" s="16" t="s">
        <v>126</v>
      </c>
      <c r="D48" s="17">
        <f t="shared" si="9"/>
        <v>389</v>
      </c>
      <c r="E48" s="17">
        <f t="shared" si="10"/>
        <v>389</v>
      </c>
      <c r="F48" s="15">
        <v>389</v>
      </c>
      <c r="G48" s="18"/>
      <c r="H48" s="15"/>
      <c r="I48" s="15"/>
      <c r="J48" s="15"/>
      <c r="K48" s="15"/>
      <c r="L48" s="15"/>
      <c r="M48" s="15"/>
      <c r="N48" s="15"/>
      <c r="O48" s="15"/>
      <c r="P48" s="15"/>
      <c r="Q48" s="15" t="s">
        <v>48</v>
      </c>
      <c r="R48" s="34"/>
      <c r="S48" s="34">
        <v>0</v>
      </c>
      <c r="T48" s="35">
        <f t="shared" si="13"/>
        <v>0</v>
      </c>
      <c r="U48" s="34">
        <v>127.7175</v>
      </c>
      <c r="V48" s="34">
        <f t="shared" si="11"/>
        <v>127.7175</v>
      </c>
      <c r="W48" s="35">
        <f t="shared" si="14"/>
        <v>0.328322622107969</v>
      </c>
      <c r="X48" s="34"/>
      <c r="Y48" s="34">
        <f t="shared" si="7"/>
        <v>127.7175</v>
      </c>
      <c r="Z48" s="35">
        <f t="shared" si="15"/>
        <v>0.328322622107969</v>
      </c>
    </row>
    <row r="49" s="4" customFormat="1" ht="180" customHeight="1" spans="1:26">
      <c r="A49" s="15">
        <v>43</v>
      </c>
      <c r="B49" s="16" t="s">
        <v>127</v>
      </c>
      <c r="C49" s="16" t="s">
        <v>128</v>
      </c>
      <c r="D49" s="17">
        <f t="shared" si="9"/>
        <v>700</v>
      </c>
      <c r="E49" s="17">
        <f t="shared" si="10"/>
        <v>700</v>
      </c>
      <c r="F49" s="15">
        <v>700</v>
      </c>
      <c r="G49" s="18"/>
      <c r="H49" s="15"/>
      <c r="I49" s="15"/>
      <c r="J49" s="15"/>
      <c r="K49" s="15"/>
      <c r="L49" s="15"/>
      <c r="M49" s="15"/>
      <c r="N49" s="15"/>
      <c r="O49" s="15"/>
      <c r="P49" s="15"/>
      <c r="Q49" s="15" t="s">
        <v>95</v>
      </c>
      <c r="R49" s="34"/>
      <c r="S49" s="34">
        <v>0</v>
      </c>
      <c r="T49" s="35">
        <f t="shared" si="13"/>
        <v>0</v>
      </c>
      <c r="U49" s="34">
        <v>214.095085</v>
      </c>
      <c r="V49" s="34">
        <f t="shared" si="11"/>
        <v>214.095085</v>
      </c>
      <c r="W49" s="35">
        <f t="shared" si="14"/>
        <v>0.305850121428571</v>
      </c>
      <c r="X49" s="34"/>
      <c r="Y49" s="34">
        <f t="shared" si="7"/>
        <v>214.095085</v>
      </c>
      <c r="Z49" s="35">
        <f t="shared" si="15"/>
        <v>0.305850121428571</v>
      </c>
    </row>
    <row r="50" s="4" customFormat="1" ht="180" customHeight="1" spans="1:26">
      <c r="A50" s="15">
        <v>44</v>
      </c>
      <c r="B50" s="16" t="s">
        <v>129</v>
      </c>
      <c r="C50" s="16" t="s">
        <v>130</v>
      </c>
      <c r="D50" s="17">
        <f t="shared" si="9"/>
        <v>389</v>
      </c>
      <c r="E50" s="17">
        <f t="shared" si="10"/>
        <v>389</v>
      </c>
      <c r="F50" s="15">
        <v>389</v>
      </c>
      <c r="G50" s="18"/>
      <c r="H50" s="15"/>
      <c r="I50" s="15"/>
      <c r="J50" s="15"/>
      <c r="K50" s="15"/>
      <c r="L50" s="15"/>
      <c r="M50" s="15"/>
      <c r="N50" s="15"/>
      <c r="O50" s="15"/>
      <c r="P50" s="15"/>
      <c r="Q50" s="15" t="s">
        <v>42</v>
      </c>
      <c r="R50" s="34"/>
      <c r="S50" s="34">
        <v>0</v>
      </c>
      <c r="T50" s="35">
        <f t="shared" si="13"/>
        <v>0</v>
      </c>
      <c r="U50" s="34"/>
      <c r="V50" s="34">
        <f t="shared" si="11"/>
        <v>0</v>
      </c>
      <c r="W50" s="35">
        <f t="shared" si="14"/>
        <v>0</v>
      </c>
      <c r="X50" s="34"/>
      <c r="Y50" s="34">
        <f t="shared" si="7"/>
        <v>0</v>
      </c>
      <c r="Z50" s="35">
        <f t="shared" si="15"/>
        <v>0</v>
      </c>
    </row>
    <row r="51" s="4" customFormat="1" ht="180" customHeight="1" spans="1:26">
      <c r="A51" s="15">
        <v>45</v>
      </c>
      <c r="B51" s="16" t="s">
        <v>131</v>
      </c>
      <c r="C51" s="16" t="s">
        <v>132</v>
      </c>
      <c r="D51" s="17">
        <f t="shared" si="9"/>
        <v>388</v>
      </c>
      <c r="E51" s="17">
        <f t="shared" si="10"/>
        <v>388</v>
      </c>
      <c r="F51" s="15">
        <v>388</v>
      </c>
      <c r="G51" s="18"/>
      <c r="H51" s="15"/>
      <c r="I51" s="15"/>
      <c r="J51" s="15"/>
      <c r="K51" s="15"/>
      <c r="L51" s="15"/>
      <c r="M51" s="15"/>
      <c r="N51" s="15"/>
      <c r="O51" s="15"/>
      <c r="P51" s="15"/>
      <c r="Q51" s="15" t="s">
        <v>74</v>
      </c>
      <c r="R51" s="34"/>
      <c r="S51" s="34">
        <v>0</v>
      </c>
      <c r="T51" s="35">
        <f t="shared" si="13"/>
        <v>0</v>
      </c>
      <c r="U51" s="34">
        <v>69.546763</v>
      </c>
      <c r="V51" s="34">
        <f t="shared" si="11"/>
        <v>69.546763</v>
      </c>
      <c r="W51" s="35">
        <f t="shared" si="14"/>
        <v>0.179244234536082</v>
      </c>
      <c r="X51" s="34"/>
      <c r="Y51" s="34">
        <f t="shared" si="7"/>
        <v>69.546763</v>
      </c>
      <c r="Z51" s="35">
        <f t="shared" si="15"/>
        <v>0.179244234536082</v>
      </c>
    </row>
    <row r="52" s="4" customFormat="1" ht="180" customHeight="1" spans="1:26">
      <c r="A52" s="15">
        <v>46</v>
      </c>
      <c r="B52" s="16" t="s">
        <v>133</v>
      </c>
      <c r="C52" s="16" t="s">
        <v>134</v>
      </c>
      <c r="D52" s="17">
        <f t="shared" si="9"/>
        <v>380</v>
      </c>
      <c r="E52" s="17">
        <f t="shared" si="10"/>
        <v>380</v>
      </c>
      <c r="F52" s="15">
        <v>380</v>
      </c>
      <c r="G52" s="18"/>
      <c r="H52" s="15"/>
      <c r="I52" s="15"/>
      <c r="J52" s="15"/>
      <c r="K52" s="15"/>
      <c r="L52" s="15"/>
      <c r="M52" s="15"/>
      <c r="N52" s="15"/>
      <c r="O52" s="15"/>
      <c r="P52" s="15"/>
      <c r="Q52" s="15" t="s">
        <v>135</v>
      </c>
      <c r="R52" s="34"/>
      <c r="S52" s="34">
        <v>0</v>
      </c>
      <c r="T52" s="35">
        <f t="shared" si="13"/>
        <v>0</v>
      </c>
      <c r="U52" s="34">
        <v>77.8575</v>
      </c>
      <c r="V52" s="34">
        <f t="shared" si="11"/>
        <v>77.8575</v>
      </c>
      <c r="W52" s="35">
        <f t="shared" si="14"/>
        <v>0.204888157894737</v>
      </c>
      <c r="X52" s="34"/>
      <c r="Y52" s="34">
        <f t="shared" si="7"/>
        <v>77.8575</v>
      </c>
      <c r="Z52" s="35">
        <f t="shared" si="15"/>
        <v>0.204888157894737</v>
      </c>
    </row>
    <row r="53" s="5" customFormat="1" ht="80" customHeight="1" spans="1:26">
      <c r="A53" s="15" t="s">
        <v>136</v>
      </c>
      <c r="B53" s="20" t="s">
        <v>137</v>
      </c>
      <c r="C53" s="20"/>
      <c r="D53" s="21">
        <f>D54+D55+D56</f>
        <v>4546.6</v>
      </c>
      <c r="E53" s="21">
        <f>E54+E55+E56</f>
        <v>4546.6</v>
      </c>
      <c r="F53" s="21">
        <f>F54+F55+F56</f>
        <v>2541.8</v>
      </c>
      <c r="G53" s="21">
        <f>SUM(G54:G56)</f>
        <v>2004.8</v>
      </c>
      <c r="H53" s="21"/>
      <c r="I53" s="21"/>
      <c r="J53" s="21"/>
      <c r="K53" s="21"/>
      <c r="L53" s="21"/>
      <c r="M53" s="21"/>
      <c r="N53" s="21"/>
      <c r="O53" s="21"/>
      <c r="P53" s="21"/>
      <c r="Q53" s="21"/>
      <c r="R53" s="34">
        <v>616.1</v>
      </c>
      <c r="S53" s="34">
        <v>880.45</v>
      </c>
      <c r="T53" s="35">
        <f t="shared" si="13"/>
        <v>0.193650200149562</v>
      </c>
      <c r="U53" s="34" t="e">
        <f t="shared" ref="S53:Y53" si="16">U54+U55+U56</f>
        <v>#REF!</v>
      </c>
      <c r="V53" s="34" t="e">
        <f t="shared" si="16"/>
        <v>#REF!</v>
      </c>
      <c r="W53" s="35" t="e">
        <f t="shared" si="14"/>
        <v>#REF!</v>
      </c>
      <c r="X53" s="34">
        <f t="shared" si="16"/>
        <v>219.9</v>
      </c>
      <c r="Y53" s="34">
        <f t="shared" si="16"/>
        <v>1540.75</v>
      </c>
      <c r="Z53" s="35">
        <f t="shared" si="15"/>
        <v>0.33887960234021</v>
      </c>
    </row>
    <row r="54" s="4" customFormat="1" ht="104.55" spans="1:26">
      <c r="A54" s="15">
        <v>47</v>
      </c>
      <c r="B54" s="16" t="s">
        <v>138</v>
      </c>
      <c r="C54" s="22" t="s">
        <v>139</v>
      </c>
      <c r="D54" s="17">
        <v>2041.8</v>
      </c>
      <c r="E54" s="23">
        <v>2041.8</v>
      </c>
      <c r="F54" s="17">
        <v>2041.8</v>
      </c>
      <c r="H54" s="24"/>
      <c r="I54" s="24"/>
      <c r="J54" s="24"/>
      <c r="K54" s="24"/>
      <c r="L54" s="24"/>
      <c r="M54" s="30"/>
      <c r="N54" s="30"/>
      <c r="O54" s="30"/>
      <c r="P54" s="30"/>
      <c r="Q54" s="15" t="s">
        <v>34</v>
      </c>
      <c r="R54" s="34">
        <v>490.7</v>
      </c>
      <c r="S54" s="34">
        <v>629.65</v>
      </c>
      <c r="T54" s="35">
        <f t="shared" si="13"/>
        <v>0.308379860907043</v>
      </c>
      <c r="U54" s="34" t="e">
        <f>#REF!+#REF!+#REF!+#REF!+#REF!+#REF!+#REF!+#REF!+#REF!+#REF!+#REF!+#REF!+#REF!</f>
        <v>#REF!</v>
      </c>
      <c r="V54" s="34" t="e">
        <f>S54+U54</f>
        <v>#REF!</v>
      </c>
      <c r="W54" s="35" t="e">
        <f t="shared" si="14"/>
        <v>#REF!</v>
      </c>
      <c r="X54" s="34">
        <v>94.5</v>
      </c>
      <c r="Y54" s="34">
        <v>1039.15</v>
      </c>
      <c r="Z54" s="35">
        <v>0.508938191791557</v>
      </c>
    </row>
    <row r="55" s="4" customFormat="1" ht="52.3" spans="1:26">
      <c r="A55" s="15">
        <v>48</v>
      </c>
      <c r="B55" s="16" t="s">
        <v>140</v>
      </c>
      <c r="C55" s="22" t="s">
        <v>139</v>
      </c>
      <c r="D55" s="17">
        <f>E55+M55+N55+O55+P55</f>
        <v>1504.8</v>
      </c>
      <c r="E55" s="23">
        <f>F55+H55+I55+J55+K55+L55+G55</f>
        <v>1504.8</v>
      </c>
      <c r="F55" s="23"/>
      <c r="G55" s="17">
        <v>1504.8</v>
      </c>
      <c r="H55" s="24"/>
      <c r="I55" s="24"/>
      <c r="J55" s="24"/>
      <c r="K55" s="24"/>
      <c r="L55" s="24"/>
      <c r="M55" s="30"/>
      <c r="N55" s="30"/>
      <c r="O55" s="30"/>
      <c r="P55" s="30"/>
      <c r="Q55" s="15" t="s">
        <v>65</v>
      </c>
      <c r="R55" s="34">
        <v>125.4</v>
      </c>
      <c r="S55" s="34">
        <v>250.8</v>
      </c>
      <c r="T55" s="35">
        <f t="shared" si="13"/>
        <v>0.166666666666667</v>
      </c>
      <c r="U55" s="34">
        <v>125.4</v>
      </c>
      <c r="V55" s="34">
        <f>S55+U55</f>
        <v>376.2</v>
      </c>
      <c r="W55" s="35">
        <f t="shared" si="14"/>
        <v>0.25</v>
      </c>
      <c r="X55" s="34">
        <v>125.4</v>
      </c>
      <c r="Y55" s="34">
        <f>V55+X55</f>
        <v>501.6</v>
      </c>
      <c r="Z55" s="35">
        <f t="shared" ref="Z55:Z68" si="17">Y55/D55</f>
        <v>0.333333333333333</v>
      </c>
    </row>
    <row r="56" s="4" customFormat="1" ht="104.55" spans="1:26">
      <c r="A56" s="15">
        <v>49</v>
      </c>
      <c r="B56" s="16" t="s">
        <v>141</v>
      </c>
      <c r="C56" s="22" t="s">
        <v>139</v>
      </c>
      <c r="D56" s="17">
        <f>E56+M56+N56+O56+P56</f>
        <v>1000</v>
      </c>
      <c r="E56" s="23">
        <f>F56+H56+I56+J56+K56+L56+G56</f>
        <v>1000</v>
      </c>
      <c r="F56" s="23">
        <v>500</v>
      </c>
      <c r="G56" s="17">
        <v>500</v>
      </c>
      <c r="H56" s="24"/>
      <c r="I56" s="24"/>
      <c r="J56" s="24"/>
      <c r="K56" s="24"/>
      <c r="L56" s="24"/>
      <c r="M56" s="30"/>
      <c r="N56" s="30"/>
      <c r="O56" s="30"/>
      <c r="P56" s="30"/>
      <c r="Q56" s="15" t="s">
        <v>34</v>
      </c>
      <c r="R56" s="34"/>
      <c r="S56" s="34">
        <v>0</v>
      </c>
      <c r="T56" s="35">
        <f t="shared" si="13"/>
        <v>0</v>
      </c>
      <c r="U56" s="34"/>
      <c r="V56" s="34">
        <f>S56+U56</f>
        <v>0</v>
      </c>
      <c r="W56" s="35">
        <f t="shared" si="14"/>
        <v>0</v>
      </c>
      <c r="X56" s="34"/>
      <c r="Y56" s="34">
        <f>V56+X56</f>
        <v>0</v>
      </c>
      <c r="Z56" s="35">
        <f t="shared" si="17"/>
        <v>0</v>
      </c>
    </row>
    <row r="57" s="6" customFormat="1" ht="80" customHeight="1" spans="1:26">
      <c r="A57" s="15" t="s">
        <v>142</v>
      </c>
      <c r="B57" s="25" t="s">
        <v>143</v>
      </c>
      <c r="C57" s="26"/>
      <c r="D57" s="27">
        <f>SUM(D58:D84)</f>
        <v>10054.4</v>
      </c>
      <c r="E57" s="27">
        <f>SUM(E58:E84)</f>
        <v>10054.4</v>
      </c>
      <c r="F57" s="27">
        <f>SUM(F58:F84)</f>
        <v>482.2</v>
      </c>
      <c r="G57" s="27">
        <f>SUM(G58:G84)</f>
        <v>8433.2</v>
      </c>
      <c r="H57" s="27">
        <f>SUM(H58:H84)</f>
        <v>1139</v>
      </c>
      <c r="I57" s="27"/>
      <c r="J57" s="27"/>
      <c r="K57" s="27"/>
      <c r="L57" s="27"/>
      <c r="M57" s="27"/>
      <c r="N57" s="27"/>
      <c r="O57" s="27"/>
      <c r="P57" s="27"/>
      <c r="Q57" s="20"/>
      <c r="R57" s="34">
        <v>0</v>
      </c>
      <c r="S57" s="34">
        <v>0</v>
      </c>
      <c r="T57" s="35">
        <f t="shared" si="13"/>
        <v>0</v>
      </c>
      <c r="U57" s="34">
        <f t="shared" ref="U57:Y57" si="18">U58+U59+U60+U61+U62+U63+U64+U65+U66+U67+U68+U69+U70+U71+U72+U73+U74+U75+U76+U77+U78+U79+U80+U81+U82+U83+U84</f>
        <v>2451.703383</v>
      </c>
      <c r="V57" s="34">
        <f t="shared" si="18"/>
        <v>2451.703383</v>
      </c>
      <c r="W57" s="35">
        <f t="shared" si="14"/>
        <v>0.243843827876353</v>
      </c>
      <c r="X57" s="34">
        <f t="shared" si="18"/>
        <v>30.606386</v>
      </c>
      <c r="Y57" s="34">
        <f t="shared" si="18"/>
        <v>2482.309769</v>
      </c>
      <c r="Z57" s="35">
        <f t="shared" si="17"/>
        <v>0.246887906687619</v>
      </c>
    </row>
    <row r="58" s="4" customFormat="1" ht="170" customHeight="1" spans="1:26">
      <c r="A58" s="15">
        <v>50</v>
      </c>
      <c r="B58" s="28" t="s">
        <v>144</v>
      </c>
      <c r="C58" s="28" t="s">
        <v>145</v>
      </c>
      <c r="D58" s="15">
        <f t="shared" ref="D58:D84" si="19">E58+M58+N58+O58+P58</f>
        <v>380</v>
      </c>
      <c r="E58" s="15">
        <f>G58+H58+I58+J58+K58+L58+F58</f>
        <v>380</v>
      </c>
      <c r="F58" s="15"/>
      <c r="G58" s="29">
        <v>380</v>
      </c>
      <c r="H58" s="24"/>
      <c r="I58" s="24"/>
      <c r="J58" s="24"/>
      <c r="K58" s="24"/>
      <c r="L58" s="24"/>
      <c r="M58" s="15"/>
      <c r="N58" s="15"/>
      <c r="O58" s="15"/>
      <c r="P58" s="15"/>
      <c r="Q58" s="15" t="s">
        <v>81</v>
      </c>
      <c r="R58" s="34"/>
      <c r="S58" s="34">
        <v>0</v>
      </c>
      <c r="T58" s="35">
        <f t="shared" ref="T58:T88" si="20">S58/D58</f>
        <v>0</v>
      </c>
      <c r="U58" s="34"/>
      <c r="V58" s="34">
        <f>S58+U58</f>
        <v>0</v>
      </c>
      <c r="W58" s="35">
        <f t="shared" ref="W58:W88" si="21">V58/D58</f>
        <v>0</v>
      </c>
      <c r="X58" s="34"/>
      <c r="Y58" s="34">
        <f>V58+X58</f>
        <v>0</v>
      </c>
      <c r="Z58" s="35">
        <f t="shared" si="17"/>
        <v>0</v>
      </c>
    </row>
    <row r="59" s="4" customFormat="1" ht="170" customHeight="1" spans="1:26">
      <c r="A59" s="15">
        <v>51</v>
      </c>
      <c r="B59" s="28" t="s">
        <v>146</v>
      </c>
      <c r="C59" s="28" t="s">
        <v>147</v>
      </c>
      <c r="D59" s="15">
        <f t="shared" si="19"/>
        <v>389</v>
      </c>
      <c r="E59" s="15">
        <f t="shared" ref="E59:E84" si="22">G59+H59+I59+J59+K59+L59+F59</f>
        <v>389</v>
      </c>
      <c r="F59" s="15"/>
      <c r="G59" s="29">
        <v>389</v>
      </c>
      <c r="H59" s="24"/>
      <c r="I59" s="24"/>
      <c r="J59" s="24"/>
      <c r="K59" s="24"/>
      <c r="L59" s="24"/>
      <c r="M59" s="15"/>
      <c r="N59" s="15"/>
      <c r="O59" s="15"/>
      <c r="P59" s="15"/>
      <c r="Q59" s="15" t="s">
        <v>42</v>
      </c>
      <c r="R59" s="34"/>
      <c r="S59" s="34">
        <v>0</v>
      </c>
      <c r="T59" s="35">
        <f t="shared" si="20"/>
        <v>0</v>
      </c>
      <c r="U59" s="34"/>
      <c r="V59" s="34">
        <f t="shared" ref="V59:V84" si="23">S59+U59</f>
        <v>0</v>
      </c>
      <c r="W59" s="35">
        <f t="shared" si="21"/>
        <v>0</v>
      </c>
      <c r="X59" s="34"/>
      <c r="Y59" s="34">
        <f t="shared" ref="Y58:Y84" si="24">V59+X59</f>
        <v>0</v>
      </c>
      <c r="Z59" s="35">
        <f t="shared" si="17"/>
        <v>0</v>
      </c>
    </row>
    <row r="60" s="4" customFormat="1" ht="170" customHeight="1" spans="1:26">
      <c r="A60" s="15">
        <v>52</v>
      </c>
      <c r="B60" s="28" t="s">
        <v>148</v>
      </c>
      <c r="C60" s="28" t="s">
        <v>149</v>
      </c>
      <c r="D60" s="15">
        <f t="shared" si="19"/>
        <v>385</v>
      </c>
      <c r="E60" s="15">
        <f t="shared" si="22"/>
        <v>385</v>
      </c>
      <c r="F60" s="15"/>
      <c r="G60" s="29">
        <v>385</v>
      </c>
      <c r="H60" s="24"/>
      <c r="I60" s="24"/>
      <c r="J60" s="24"/>
      <c r="K60" s="24"/>
      <c r="L60" s="24"/>
      <c r="M60" s="15"/>
      <c r="N60" s="15"/>
      <c r="O60" s="15"/>
      <c r="P60" s="15"/>
      <c r="Q60" s="15" t="s">
        <v>42</v>
      </c>
      <c r="R60" s="34"/>
      <c r="S60" s="34">
        <v>0</v>
      </c>
      <c r="T60" s="35">
        <f t="shared" si="20"/>
        <v>0</v>
      </c>
      <c r="U60" s="34">
        <v>105.37297</v>
      </c>
      <c r="V60" s="34">
        <f t="shared" si="23"/>
        <v>105.37297</v>
      </c>
      <c r="W60" s="35">
        <f t="shared" si="21"/>
        <v>0.273696025974026</v>
      </c>
      <c r="X60" s="34"/>
      <c r="Y60" s="34">
        <f t="shared" si="24"/>
        <v>105.37297</v>
      </c>
      <c r="Z60" s="35">
        <f t="shared" si="17"/>
        <v>0.273696025974026</v>
      </c>
    </row>
    <row r="61" s="4" customFormat="1" ht="170" customHeight="1" spans="1:26">
      <c r="A61" s="15">
        <v>53</v>
      </c>
      <c r="B61" s="28" t="s">
        <v>150</v>
      </c>
      <c r="C61" s="28" t="s">
        <v>151</v>
      </c>
      <c r="D61" s="15">
        <f t="shared" si="19"/>
        <v>380</v>
      </c>
      <c r="E61" s="15">
        <f t="shared" si="22"/>
        <v>380</v>
      </c>
      <c r="F61" s="15"/>
      <c r="G61" s="29">
        <v>380</v>
      </c>
      <c r="H61" s="24"/>
      <c r="I61" s="24"/>
      <c r="J61" s="24"/>
      <c r="K61" s="24"/>
      <c r="L61" s="24"/>
      <c r="M61" s="15"/>
      <c r="N61" s="15"/>
      <c r="O61" s="15"/>
      <c r="P61" s="15"/>
      <c r="Q61" s="15" t="s">
        <v>42</v>
      </c>
      <c r="R61" s="34"/>
      <c r="S61" s="34">
        <v>0</v>
      </c>
      <c r="T61" s="35">
        <f t="shared" si="20"/>
        <v>0</v>
      </c>
      <c r="U61" s="34">
        <v>99.075872</v>
      </c>
      <c r="V61" s="34">
        <f t="shared" si="23"/>
        <v>99.075872</v>
      </c>
      <c r="W61" s="35">
        <f t="shared" si="21"/>
        <v>0.260725978947368</v>
      </c>
      <c r="X61" s="34"/>
      <c r="Y61" s="34">
        <f t="shared" si="24"/>
        <v>99.075872</v>
      </c>
      <c r="Z61" s="35">
        <f t="shared" si="17"/>
        <v>0.260725978947368</v>
      </c>
    </row>
    <row r="62" s="4" customFormat="1" ht="170" customHeight="1" spans="1:26">
      <c r="A62" s="15">
        <v>54</v>
      </c>
      <c r="B62" s="28" t="s">
        <v>152</v>
      </c>
      <c r="C62" s="28" t="s">
        <v>153</v>
      </c>
      <c r="D62" s="15">
        <f t="shared" si="19"/>
        <v>144</v>
      </c>
      <c r="E62" s="15">
        <f t="shared" si="22"/>
        <v>144</v>
      </c>
      <c r="F62" s="15"/>
      <c r="G62" s="29">
        <v>144</v>
      </c>
      <c r="H62" s="24"/>
      <c r="I62" s="24"/>
      <c r="J62" s="24"/>
      <c r="K62" s="24"/>
      <c r="L62" s="24"/>
      <c r="M62" s="15"/>
      <c r="N62" s="15"/>
      <c r="O62" s="15"/>
      <c r="P62" s="15"/>
      <c r="Q62" s="15" t="s">
        <v>81</v>
      </c>
      <c r="R62" s="34"/>
      <c r="S62" s="34">
        <v>0</v>
      </c>
      <c r="T62" s="35">
        <f t="shared" si="20"/>
        <v>0</v>
      </c>
      <c r="U62" s="34">
        <v>36.5918</v>
      </c>
      <c r="V62" s="34">
        <f t="shared" si="23"/>
        <v>36.5918</v>
      </c>
      <c r="W62" s="35">
        <f t="shared" si="21"/>
        <v>0.254109722222222</v>
      </c>
      <c r="X62" s="34"/>
      <c r="Y62" s="34">
        <f t="shared" si="24"/>
        <v>36.5918</v>
      </c>
      <c r="Z62" s="35">
        <f t="shared" si="17"/>
        <v>0.254109722222222</v>
      </c>
    </row>
    <row r="63" s="4" customFormat="1" ht="170" customHeight="1" spans="1:26">
      <c r="A63" s="15">
        <v>55</v>
      </c>
      <c r="B63" s="28" t="s">
        <v>154</v>
      </c>
      <c r="C63" s="28" t="s">
        <v>155</v>
      </c>
      <c r="D63" s="15">
        <f t="shared" si="19"/>
        <v>320</v>
      </c>
      <c r="E63" s="15">
        <f t="shared" si="22"/>
        <v>320</v>
      </c>
      <c r="F63" s="29">
        <v>320</v>
      </c>
      <c r="H63" s="24"/>
      <c r="I63" s="24"/>
      <c r="J63" s="24"/>
      <c r="K63" s="24"/>
      <c r="L63" s="24"/>
      <c r="M63" s="15"/>
      <c r="N63" s="15"/>
      <c r="O63" s="15"/>
      <c r="P63" s="15"/>
      <c r="Q63" s="15" t="s">
        <v>42</v>
      </c>
      <c r="R63" s="34"/>
      <c r="S63" s="34">
        <v>0</v>
      </c>
      <c r="T63" s="35">
        <f t="shared" si="20"/>
        <v>0</v>
      </c>
      <c r="U63" s="34"/>
      <c r="V63" s="34">
        <f t="shared" si="23"/>
        <v>0</v>
      </c>
      <c r="W63" s="35">
        <f t="shared" si="21"/>
        <v>0</v>
      </c>
      <c r="X63" s="34"/>
      <c r="Y63" s="34">
        <f t="shared" si="24"/>
        <v>0</v>
      </c>
      <c r="Z63" s="35">
        <f t="shared" si="17"/>
        <v>0</v>
      </c>
    </row>
    <row r="64" s="4" customFormat="1" ht="170" customHeight="1" spans="1:26">
      <c r="A64" s="15">
        <v>56</v>
      </c>
      <c r="B64" s="28" t="s">
        <v>156</v>
      </c>
      <c r="C64" s="28" t="s">
        <v>157</v>
      </c>
      <c r="D64" s="15">
        <f t="shared" si="19"/>
        <v>389</v>
      </c>
      <c r="E64" s="15">
        <f t="shared" si="22"/>
        <v>389</v>
      </c>
      <c r="F64" s="15"/>
      <c r="G64" s="29">
        <v>389</v>
      </c>
      <c r="H64" s="24"/>
      <c r="I64" s="24"/>
      <c r="J64" s="24"/>
      <c r="K64" s="24"/>
      <c r="L64" s="24"/>
      <c r="M64" s="15"/>
      <c r="N64" s="15"/>
      <c r="O64" s="15"/>
      <c r="P64" s="15"/>
      <c r="Q64" s="15" t="s">
        <v>74</v>
      </c>
      <c r="R64" s="34"/>
      <c r="S64" s="34">
        <v>0</v>
      </c>
      <c r="T64" s="35">
        <f t="shared" si="20"/>
        <v>0</v>
      </c>
      <c r="U64" s="34">
        <v>106.334119</v>
      </c>
      <c r="V64" s="34">
        <f t="shared" si="23"/>
        <v>106.334119</v>
      </c>
      <c r="W64" s="35">
        <f t="shared" si="21"/>
        <v>0.273352491002571</v>
      </c>
      <c r="X64" s="34"/>
      <c r="Y64" s="34">
        <f t="shared" si="24"/>
        <v>106.334119</v>
      </c>
      <c r="Z64" s="35">
        <f t="shared" si="17"/>
        <v>0.273352491002571</v>
      </c>
    </row>
    <row r="65" s="4" customFormat="1" ht="170" customHeight="1" spans="1:26">
      <c r="A65" s="15">
        <v>57</v>
      </c>
      <c r="B65" s="28" t="s">
        <v>158</v>
      </c>
      <c r="C65" s="28" t="s">
        <v>159</v>
      </c>
      <c r="D65" s="15">
        <f t="shared" si="19"/>
        <v>389</v>
      </c>
      <c r="E65" s="15">
        <f t="shared" si="22"/>
        <v>389</v>
      </c>
      <c r="F65" s="15"/>
      <c r="G65" s="29">
        <v>389</v>
      </c>
      <c r="H65" s="24"/>
      <c r="I65" s="24"/>
      <c r="J65" s="24"/>
      <c r="K65" s="24"/>
      <c r="L65" s="24"/>
      <c r="M65" s="15"/>
      <c r="N65" s="15"/>
      <c r="O65" s="15"/>
      <c r="P65" s="15"/>
      <c r="Q65" s="15" t="s">
        <v>62</v>
      </c>
      <c r="R65" s="34"/>
      <c r="S65" s="34">
        <v>0</v>
      </c>
      <c r="T65" s="35">
        <f t="shared" si="20"/>
        <v>0</v>
      </c>
      <c r="U65" s="34">
        <v>104.453657</v>
      </c>
      <c r="V65" s="34">
        <f t="shared" si="23"/>
        <v>104.453657</v>
      </c>
      <c r="W65" s="35">
        <f t="shared" si="21"/>
        <v>0.268518398457584</v>
      </c>
      <c r="X65" s="34"/>
      <c r="Y65" s="34">
        <f t="shared" si="24"/>
        <v>104.453657</v>
      </c>
      <c r="Z65" s="35">
        <f t="shared" si="17"/>
        <v>0.268518398457584</v>
      </c>
    </row>
    <row r="66" s="4" customFormat="1" ht="196" customHeight="1" spans="1:26">
      <c r="A66" s="15">
        <v>58</v>
      </c>
      <c r="B66" s="28" t="s">
        <v>160</v>
      </c>
      <c r="C66" s="28" t="s">
        <v>161</v>
      </c>
      <c r="D66" s="15">
        <f t="shared" si="19"/>
        <v>388</v>
      </c>
      <c r="E66" s="15">
        <f t="shared" si="22"/>
        <v>388</v>
      </c>
      <c r="F66" s="15"/>
      <c r="G66" s="29">
        <v>388</v>
      </c>
      <c r="H66" s="24"/>
      <c r="I66" s="24"/>
      <c r="J66" s="24"/>
      <c r="K66" s="24"/>
      <c r="L66" s="24"/>
      <c r="M66" s="15"/>
      <c r="N66" s="15"/>
      <c r="O66" s="15"/>
      <c r="P66" s="15"/>
      <c r="Q66" s="15" t="s">
        <v>81</v>
      </c>
      <c r="R66" s="34"/>
      <c r="S66" s="34">
        <v>0</v>
      </c>
      <c r="T66" s="35">
        <f t="shared" si="20"/>
        <v>0</v>
      </c>
      <c r="U66" s="34"/>
      <c r="V66" s="34">
        <f t="shared" si="23"/>
        <v>0</v>
      </c>
      <c r="W66" s="35">
        <f t="shared" si="21"/>
        <v>0</v>
      </c>
      <c r="X66" s="34"/>
      <c r="Y66" s="34">
        <f t="shared" si="24"/>
        <v>0</v>
      </c>
      <c r="Z66" s="35">
        <f t="shared" si="17"/>
        <v>0</v>
      </c>
    </row>
    <row r="67" s="4" customFormat="1" ht="104.55" spans="1:26">
      <c r="A67" s="15">
        <v>59</v>
      </c>
      <c r="B67" s="28" t="s">
        <v>162</v>
      </c>
      <c r="C67" s="28" t="s">
        <v>163</v>
      </c>
      <c r="D67" s="15">
        <f t="shared" si="19"/>
        <v>389</v>
      </c>
      <c r="E67" s="15">
        <f t="shared" si="22"/>
        <v>389</v>
      </c>
      <c r="F67" s="15"/>
      <c r="G67" s="29">
        <v>389</v>
      </c>
      <c r="H67" s="24"/>
      <c r="I67" s="24"/>
      <c r="J67" s="24"/>
      <c r="K67" s="24"/>
      <c r="L67" s="24"/>
      <c r="M67" s="15"/>
      <c r="N67" s="15"/>
      <c r="O67" s="15"/>
      <c r="P67" s="15"/>
      <c r="Q67" s="15" t="s">
        <v>53</v>
      </c>
      <c r="R67" s="34"/>
      <c r="S67" s="34">
        <v>0</v>
      </c>
      <c r="T67" s="35">
        <f t="shared" si="20"/>
        <v>0</v>
      </c>
      <c r="U67" s="34">
        <v>71.414901</v>
      </c>
      <c r="V67" s="34">
        <f t="shared" si="23"/>
        <v>71.414901</v>
      </c>
      <c r="W67" s="35">
        <f t="shared" si="21"/>
        <v>0.183585863753213</v>
      </c>
      <c r="X67" s="34">
        <v>30.606386</v>
      </c>
      <c r="Y67" s="34">
        <f t="shared" si="24"/>
        <v>102.021287</v>
      </c>
      <c r="Z67" s="35">
        <f t="shared" si="17"/>
        <v>0.262265519280206</v>
      </c>
    </row>
    <row r="68" s="4" customFormat="1" ht="78.45" spans="1:26">
      <c r="A68" s="15">
        <v>60</v>
      </c>
      <c r="B68" s="28" t="s">
        <v>164</v>
      </c>
      <c r="C68" s="28" t="s">
        <v>50</v>
      </c>
      <c r="D68" s="15">
        <f t="shared" si="19"/>
        <v>380</v>
      </c>
      <c r="E68" s="15">
        <f t="shared" si="22"/>
        <v>380</v>
      </c>
      <c r="F68" s="15"/>
      <c r="G68" s="29">
        <v>380</v>
      </c>
      <c r="H68" s="24"/>
      <c r="I68" s="24"/>
      <c r="J68" s="24"/>
      <c r="K68" s="24"/>
      <c r="L68" s="24"/>
      <c r="M68" s="15"/>
      <c r="N68" s="15"/>
      <c r="O68" s="15"/>
      <c r="P68" s="15"/>
      <c r="Q68" s="15" t="s">
        <v>45</v>
      </c>
      <c r="R68" s="34"/>
      <c r="S68" s="34">
        <v>0</v>
      </c>
      <c r="T68" s="35">
        <f t="shared" si="20"/>
        <v>0</v>
      </c>
      <c r="U68" s="34"/>
      <c r="V68" s="34">
        <f t="shared" si="23"/>
        <v>0</v>
      </c>
      <c r="W68" s="35">
        <f t="shared" si="21"/>
        <v>0</v>
      </c>
      <c r="X68" s="34"/>
      <c r="Y68" s="34">
        <f t="shared" si="24"/>
        <v>0</v>
      </c>
      <c r="Z68" s="35">
        <f t="shared" si="17"/>
        <v>0</v>
      </c>
    </row>
    <row r="69" s="4" customFormat="1" ht="78.45" spans="1:26">
      <c r="A69" s="15">
        <v>61</v>
      </c>
      <c r="B69" s="28" t="s">
        <v>165</v>
      </c>
      <c r="C69" s="28" t="s">
        <v>166</v>
      </c>
      <c r="D69" s="15">
        <f t="shared" si="19"/>
        <v>388</v>
      </c>
      <c r="E69" s="15">
        <f t="shared" si="22"/>
        <v>388</v>
      </c>
      <c r="F69" s="15"/>
      <c r="G69" s="29">
        <v>388</v>
      </c>
      <c r="H69" s="24"/>
      <c r="I69" s="24"/>
      <c r="J69" s="24"/>
      <c r="K69" s="24"/>
      <c r="L69" s="24"/>
      <c r="M69" s="15"/>
      <c r="N69" s="15"/>
      <c r="O69" s="15"/>
      <c r="P69" s="15"/>
      <c r="Q69" s="15" t="s">
        <v>89</v>
      </c>
      <c r="R69" s="34"/>
      <c r="S69" s="34">
        <v>0</v>
      </c>
      <c r="T69" s="35">
        <f t="shared" si="20"/>
        <v>0</v>
      </c>
      <c r="U69" s="34">
        <v>121.3411</v>
      </c>
      <c r="V69" s="34">
        <f t="shared" si="23"/>
        <v>121.3411</v>
      </c>
      <c r="W69" s="35">
        <f t="shared" si="21"/>
        <v>0.312734793814433</v>
      </c>
      <c r="X69" s="34"/>
      <c r="Y69" s="34">
        <f t="shared" si="24"/>
        <v>121.3411</v>
      </c>
      <c r="Z69" s="35">
        <f t="shared" ref="Z69:Z93" si="25">Y69/D69</f>
        <v>0.312734793814433</v>
      </c>
    </row>
    <row r="70" s="4" customFormat="1" ht="104.55" spans="1:26">
      <c r="A70" s="15">
        <v>62</v>
      </c>
      <c r="B70" s="28" t="s">
        <v>167</v>
      </c>
      <c r="C70" s="28" t="s">
        <v>168</v>
      </c>
      <c r="D70" s="15">
        <f t="shared" si="19"/>
        <v>384</v>
      </c>
      <c r="E70" s="15">
        <f t="shared" si="22"/>
        <v>384</v>
      </c>
      <c r="F70" s="15"/>
      <c r="G70" s="29">
        <v>384</v>
      </c>
      <c r="H70" s="24"/>
      <c r="I70" s="24"/>
      <c r="J70" s="24"/>
      <c r="K70" s="24"/>
      <c r="L70" s="24"/>
      <c r="M70" s="15"/>
      <c r="N70" s="15"/>
      <c r="O70" s="15"/>
      <c r="P70" s="15"/>
      <c r="Q70" s="15" t="s">
        <v>48</v>
      </c>
      <c r="R70" s="34"/>
      <c r="S70" s="34">
        <v>0</v>
      </c>
      <c r="T70" s="35">
        <f t="shared" si="20"/>
        <v>0</v>
      </c>
      <c r="U70" s="34">
        <v>128.940137</v>
      </c>
      <c r="V70" s="34">
        <f t="shared" si="23"/>
        <v>128.940137</v>
      </c>
      <c r="W70" s="35">
        <f t="shared" si="21"/>
        <v>0.335781606770833</v>
      </c>
      <c r="X70" s="34"/>
      <c r="Y70" s="34">
        <f t="shared" si="24"/>
        <v>128.940137</v>
      </c>
      <c r="Z70" s="35">
        <f t="shared" si="25"/>
        <v>0.335781606770833</v>
      </c>
    </row>
    <row r="71" s="4" customFormat="1" ht="78.45" spans="1:26">
      <c r="A71" s="15">
        <v>63</v>
      </c>
      <c r="B71" s="28" t="s">
        <v>169</v>
      </c>
      <c r="C71" s="28" t="s">
        <v>170</v>
      </c>
      <c r="D71" s="15">
        <f t="shared" si="19"/>
        <v>387</v>
      </c>
      <c r="E71" s="15">
        <f t="shared" si="22"/>
        <v>387</v>
      </c>
      <c r="F71" s="15"/>
      <c r="G71" s="29">
        <v>387</v>
      </c>
      <c r="H71" s="24"/>
      <c r="I71" s="24"/>
      <c r="J71" s="24"/>
      <c r="K71" s="24"/>
      <c r="L71" s="24"/>
      <c r="M71" s="15"/>
      <c r="N71" s="15"/>
      <c r="O71" s="15"/>
      <c r="P71" s="15"/>
      <c r="Q71" s="15" t="s">
        <v>98</v>
      </c>
      <c r="R71" s="34"/>
      <c r="S71" s="34">
        <v>0</v>
      </c>
      <c r="T71" s="35">
        <f t="shared" si="20"/>
        <v>0</v>
      </c>
      <c r="U71" s="34">
        <v>123.2185</v>
      </c>
      <c r="V71" s="34">
        <f t="shared" si="23"/>
        <v>123.2185</v>
      </c>
      <c r="W71" s="35">
        <f t="shared" si="21"/>
        <v>0.318394056847545</v>
      </c>
      <c r="X71" s="34"/>
      <c r="Y71" s="34">
        <f t="shared" si="24"/>
        <v>123.2185</v>
      </c>
      <c r="Z71" s="35">
        <f t="shared" si="25"/>
        <v>0.318394056847545</v>
      </c>
    </row>
    <row r="72" s="4" customFormat="1" ht="78.45" spans="1:26">
      <c r="A72" s="15">
        <v>64</v>
      </c>
      <c r="B72" s="28" t="s">
        <v>171</v>
      </c>
      <c r="C72" s="28" t="s">
        <v>172</v>
      </c>
      <c r="D72" s="15">
        <f t="shared" si="19"/>
        <v>387</v>
      </c>
      <c r="E72" s="15">
        <f t="shared" si="22"/>
        <v>387</v>
      </c>
      <c r="F72" s="15"/>
      <c r="G72" s="29">
        <v>387</v>
      </c>
      <c r="H72" s="24"/>
      <c r="I72" s="24"/>
      <c r="J72" s="24"/>
      <c r="K72" s="24"/>
      <c r="L72" s="24"/>
      <c r="M72" s="15"/>
      <c r="N72" s="15"/>
      <c r="O72" s="15"/>
      <c r="P72" s="15"/>
      <c r="Q72" s="15" t="s">
        <v>98</v>
      </c>
      <c r="R72" s="34"/>
      <c r="S72" s="34">
        <v>0</v>
      </c>
      <c r="T72" s="35">
        <f t="shared" si="20"/>
        <v>0</v>
      </c>
      <c r="U72" s="34">
        <v>122.881</v>
      </c>
      <c r="V72" s="34">
        <f t="shared" si="23"/>
        <v>122.881</v>
      </c>
      <c r="W72" s="35">
        <f t="shared" si="21"/>
        <v>0.317521963824289</v>
      </c>
      <c r="X72" s="34"/>
      <c r="Y72" s="34">
        <f t="shared" si="24"/>
        <v>122.881</v>
      </c>
      <c r="Z72" s="35">
        <f t="shared" si="25"/>
        <v>0.317521963824289</v>
      </c>
    </row>
    <row r="73" s="4" customFormat="1" ht="104.55" spans="1:26">
      <c r="A73" s="15">
        <v>65</v>
      </c>
      <c r="B73" s="28" t="s">
        <v>173</v>
      </c>
      <c r="C73" s="28" t="s">
        <v>174</v>
      </c>
      <c r="D73" s="15">
        <f t="shared" si="19"/>
        <v>387</v>
      </c>
      <c r="E73" s="15">
        <f t="shared" si="22"/>
        <v>387</v>
      </c>
      <c r="F73" s="15"/>
      <c r="G73" s="29">
        <v>387</v>
      </c>
      <c r="H73" s="24"/>
      <c r="I73" s="24"/>
      <c r="J73" s="24"/>
      <c r="K73" s="24"/>
      <c r="L73" s="24"/>
      <c r="M73" s="15"/>
      <c r="N73" s="15"/>
      <c r="O73" s="15"/>
      <c r="P73" s="15"/>
      <c r="Q73" s="15" t="s">
        <v>135</v>
      </c>
      <c r="R73" s="34"/>
      <c r="S73" s="34">
        <v>0</v>
      </c>
      <c r="T73" s="35">
        <f t="shared" si="20"/>
        <v>0</v>
      </c>
      <c r="U73" s="34">
        <v>103.6226</v>
      </c>
      <c r="V73" s="34">
        <f t="shared" si="23"/>
        <v>103.6226</v>
      </c>
      <c r="W73" s="35">
        <f t="shared" si="21"/>
        <v>0.267758656330749</v>
      </c>
      <c r="X73" s="34"/>
      <c r="Y73" s="34">
        <f t="shared" si="24"/>
        <v>103.6226</v>
      </c>
      <c r="Z73" s="35">
        <f t="shared" si="25"/>
        <v>0.267758656330749</v>
      </c>
    </row>
    <row r="74" s="4" customFormat="1" ht="191" customHeight="1" spans="1:26">
      <c r="A74" s="15">
        <v>66</v>
      </c>
      <c r="B74" s="28" t="s">
        <v>175</v>
      </c>
      <c r="C74" s="28" t="s">
        <v>176</v>
      </c>
      <c r="D74" s="15">
        <f t="shared" si="19"/>
        <v>389</v>
      </c>
      <c r="E74" s="15">
        <f t="shared" si="22"/>
        <v>389</v>
      </c>
      <c r="F74" s="15"/>
      <c r="G74" s="29">
        <v>389</v>
      </c>
      <c r="H74" s="24"/>
      <c r="I74" s="24"/>
      <c r="J74" s="24"/>
      <c r="K74" s="24"/>
      <c r="L74" s="24"/>
      <c r="M74" s="15"/>
      <c r="N74" s="15"/>
      <c r="O74" s="15"/>
      <c r="P74" s="15"/>
      <c r="Q74" s="15" t="s">
        <v>74</v>
      </c>
      <c r="R74" s="34"/>
      <c r="S74" s="34">
        <v>0</v>
      </c>
      <c r="T74" s="35">
        <f t="shared" si="20"/>
        <v>0</v>
      </c>
      <c r="U74" s="34">
        <v>103.279869</v>
      </c>
      <c r="V74" s="34">
        <f t="shared" si="23"/>
        <v>103.279869</v>
      </c>
      <c r="W74" s="35">
        <f t="shared" si="21"/>
        <v>0.265500948586118</v>
      </c>
      <c r="X74" s="34"/>
      <c r="Y74" s="34">
        <f t="shared" si="24"/>
        <v>103.279869</v>
      </c>
      <c r="Z74" s="35">
        <f t="shared" si="25"/>
        <v>0.265500948586118</v>
      </c>
    </row>
    <row r="75" s="4" customFormat="1" ht="78.45" spans="1:26">
      <c r="A75" s="15">
        <v>67</v>
      </c>
      <c r="B75" s="28" t="s">
        <v>177</v>
      </c>
      <c r="C75" s="28" t="s">
        <v>178</v>
      </c>
      <c r="D75" s="15">
        <f t="shared" si="19"/>
        <v>384</v>
      </c>
      <c r="E75" s="15">
        <f t="shared" si="22"/>
        <v>384</v>
      </c>
      <c r="F75" s="15"/>
      <c r="G75" s="29">
        <v>384</v>
      </c>
      <c r="H75" s="24"/>
      <c r="I75" s="24"/>
      <c r="J75" s="24"/>
      <c r="K75" s="24"/>
      <c r="L75" s="24"/>
      <c r="M75" s="15"/>
      <c r="N75" s="15"/>
      <c r="O75" s="15"/>
      <c r="P75" s="15"/>
      <c r="Q75" s="15" t="s">
        <v>45</v>
      </c>
      <c r="R75" s="34"/>
      <c r="S75" s="34">
        <v>0</v>
      </c>
      <c r="T75" s="35">
        <f t="shared" si="20"/>
        <v>0</v>
      </c>
      <c r="U75" s="34">
        <v>109.6131</v>
      </c>
      <c r="V75" s="34">
        <f t="shared" si="23"/>
        <v>109.6131</v>
      </c>
      <c r="W75" s="35">
        <f t="shared" si="21"/>
        <v>0.28545078125</v>
      </c>
      <c r="X75" s="34"/>
      <c r="Y75" s="34">
        <f t="shared" si="24"/>
        <v>109.6131</v>
      </c>
      <c r="Z75" s="35">
        <f t="shared" si="25"/>
        <v>0.28545078125</v>
      </c>
    </row>
    <row r="76" s="4" customFormat="1" ht="93" customHeight="1" spans="1:26">
      <c r="A76" s="15">
        <v>68</v>
      </c>
      <c r="B76" s="28" t="s">
        <v>179</v>
      </c>
      <c r="C76" s="28" t="s">
        <v>100</v>
      </c>
      <c r="D76" s="15">
        <f t="shared" si="19"/>
        <v>300</v>
      </c>
      <c r="E76" s="15">
        <f t="shared" si="22"/>
        <v>300</v>
      </c>
      <c r="F76" s="15"/>
      <c r="G76" s="29">
        <v>300</v>
      </c>
      <c r="H76" s="24"/>
      <c r="I76" s="24"/>
      <c r="J76" s="24"/>
      <c r="K76" s="24"/>
      <c r="L76" s="24"/>
      <c r="M76" s="15"/>
      <c r="N76" s="15"/>
      <c r="O76" s="15"/>
      <c r="P76" s="15"/>
      <c r="Q76" s="15" t="s">
        <v>58</v>
      </c>
      <c r="R76" s="34"/>
      <c r="S76" s="34">
        <v>0</v>
      </c>
      <c r="T76" s="35">
        <f t="shared" si="20"/>
        <v>0</v>
      </c>
      <c r="U76" s="34">
        <v>130.086723</v>
      </c>
      <c r="V76" s="34">
        <f t="shared" si="23"/>
        <v>130.086723</v>
      </c>
      <c r="W76" s="35">
        <f t="shared" si="21"/>
        <v>0.43362241</v>
      </c>
      <c r="X76" s="34"/>
      <c r="Y76" s="34">
        <f t="shared" si="24"/>
        <v>130.086723</v>
      </c>
      <c r="Z76" s="35">
        <f t="shared" si="25"/>
        <v>0.43362241</v>
      </c>
    </row>
    <row r="77" s="4" customFormat="1" ht="93" customHeight="1" spans="1:26">
      <c r="A77" s="15">
        <v>69</v>
      </c>
      <c r="B77" s="28" t="s">
        <v>180</v>
      </c>
      <c r="C77" s="28" t="s">
        <v>100</v>
      </c>
      <c r="D77" s="15">
        <f t="shared" si="19"/>
        <v>169</v>
      </c>
      <c r="E77" s="15">
        <f t="shared" si="22"/>
        <v>169</v>
      </c>
      <c r="F77" s="15"/>
      <c r="G77" s="29">
        <v>169</v>
      </c>
      <c r="H77" s="24"/>
      <c r="I77" s="24"/>
      <c r="J77" s="24"/>
      <c r="K77" s="24"/>
      <c r="L77" s="24"/>
      <c r="M77" s="15"/>
      <c r="N77" s="15"/>
      <c r="O77" s="15"/>
      <c r="P77" s="15"/>
      <c r="Q77" s="15" t="s">
        <v>58</v>
      </c>
      <c r="R77" s="34"/>
      <c r="S77" s="34">
        <v>0</v>
      </c>
      <c r="T77" s="35">
        <f t="shared" si="20"/>
        <v>0</v>
      </c>
      <c r="U77" s="34">
        <v>60.261337</v>
      </c>
      <c r="V77" s="34">
        <f t="shared" si="23"/>
        <v>60.261337</v>
      </c>
      <c r="W77" s="35">
        <f t="shared" si="21"/>
        <v>0.356575958579882</v>
      </c>
      <c r="X77" s="34"/>
      <c r="Y77" s="34">
        <f t="shared" si="24"/>
        <v>60.261337</v>
      </c>
      <c r="Z77" s="35">
        <f t="shared" si="25"/>
        <v>0.356575958579882</v>
      </c>
    </row>
    <row r="78" s="4" customFormat="1" ht="93" customHeight="1" spans="1:26">
      <c r="A78" s="15">
        <v>70</v>
      </c>
      <c r="B78" s="28" t="s">
        <v>181</v>
      </c>
      <c r="C78" s="28" t="s">
        <v>182</v>
      </c>
      <c r="D78" s="15">
        <f t="shared" si="19"/>
        <v>646.8</v>
      </c>
      <c r="E78" s="15">
        <f t="shared" si="22"/>
        <v>646.8</v>
      </c>
      <c r="F78" s="15">
        <v>162.2</v>
      </c>
      <c r="G78" s="29">
        <v>484.6</v>
      </c>
      <c r="H78" s="24"/>
      <c r="I78" s="24"/>
      <c r="J78" s="24"/>
      <c r="K78" s="24"/>
      <c r="L78" s="24"/>
      <c r="M78" s="15"/>
      <c r="N78" s="15"/>
      <c r="O78" s="15"/>
      <c r="P78" s="15"/>
      <c r="Q78" s="15" t="s">
        <v>58</v>
      </c>
      <c r="R78" s="34"/>
      <c r="S78" s="34">
        <v>0</v>
      </c>
      <c r="T78" s="35">
        <f t="shared" si="20"/>
        <v>0</v>
      </c>
      <c r="U78" s="34">
        <v>306.8517</v>
      </c>
      <c r="V78" s="34">
        <f t="shared" si="23"/>
        <v>306.8517</v>
      </c>
      <c r="W78" s="35">
        <f t="shared" si="21"/>
        <v>0.474415120593692</v>
      </c>
      <c r="X78" s="34"/>
      <c r="Y78" s="34">
        <f t="shared" si="24"/>
        <v>306.8517</v>
      </c>
      <c r="Z78" s="35">
        <f t="shared" si="25"/>
        <v>0.474415120593692</v>
      </c>
    </row>
    <row r="79" s="4" customFormat="1" ht="150" customHeight="1" spans="1:26">
      <c r="A79" s="15">
        <v>71</v>
      </c>
      <c r="B79" s="28" t="s">
        <v>183</v>
      </c>
      <c r="C79" s="28" t="s">
        <v>184</v>
      </c>
      <c r="D79" s="15">
        <f t="shared" si="19"/>
        <v>389</v>
      </c>
      <c r="E79" s="15">
        <f t="shared" si="22"/>
        <v>389</v>
      </c>
      <c r="F79" s="15"/>
      <c r="G79" s="29">
        <v>389</v>
      </c>
      <c r="H79" s="24"/>
      <c r="I79" s="24"/>
      <c r="J79" s="24"/>
      <c r="K79" s="24"/>
      <c r="L79" s="24"/>
      <c r="M79" s="15"/>
      <c r="N79" s="15"/>
      <c r="O79" s="15"/>
      <c r="P79" s="15"/>
      <c r="Q79" s="15" t="s">
        <v>104</v>
      </c>
      <c r="R79" s="34"/>
      <c r="S79" s="34">
        <v>0</v>
      </c>
      <c r="T79" s="35">
        <f t="shared" si="20"/>
        <v>0</v>
      </c>
      <c r="U79" s="34"/>
      <c r="V79" s="34">
        <f t="shared" si="23"/>
        <v>0</v>
      </c>
      <c r="W79" s="35">
        <f t="shared" si="21"/>
        <v>0</v>
      </c>
      <c r="X79" s="34"/>
      <c r="Y79" s="34">
        <f t="shared" si="24"/>
        <v>0</v>
      </c>
      <c r="Z79" s="35">
        <f t="shared" si="25"/>
        <v>0</v>
      </c>
    </row>
    <row r="80" s="4" customFormat="1" ht="78.45" spans="1:26">
      <c r="A80" s="15">
        <v>72</v>
      </c>
      <c r="B80" s="28" t="s">
        <v>185</v>
      </c>
      <c r="C80" s="28" t="s">
        <v>186</v>
      </c>
      <c r="D80" s="15">
        <f t="shared" si="19"/>
        <v>600</v>
      </c>
      <c r="E80" s="15">
        <f t="shared" si="22"/>
        <v>600</v>
      </c>
      <c r="F80" s="15"/>
      <c r="G80" s="29">
        <v>600</v>
      </c>
      <c r="H80" s="24"/>
      <c r="I80" s="24"/>
      <c r="J80" s="24"/>
      <c r="K80" s="24"/>
      <c r="L80" s="24"/>
      <c r="M80" s="15"/>
      <c r="N80" s="15"/>
      <c r="O80" s="15"/>
      <c r="P80" s="15"/>
      <c r="Q80" s="15" t="s">
        <v>104</v>
      </c>
      <c r="R80" s="34"/>
      <c r="S80" s="34">
        <v>0</v>
      </c>
      <c r="T80" s="35">
        <f t="shared" si="20"/>
        <v>0</v>
      </c>
      <c r="U80" s="34">
        <v>277.6597</v>
      </c>
      <c r="V80" s="34">
        <f t="shared" si="23"/>
        <v>277.6597</v>
      </c>
      <c r="W80" s="35">
        <f t="shared" si="21"/>
        <v>0.462766166666667</v>
      </c>
      <c r="X80" s="34"/>
      <c r="Y80" s="34">
        <f t="shared" si="24"/>
        <v>277.6597</v>
      </c>
      <c r="Z80" s="35">
        <f t="shared" si="25"/>
        <v>0.462766166666667</v>
      </c>
    </row>
    <row r="81" s="4" customFormat="1" ht="124" customHeight="1" spans="1:26">
      <c r="A81" s="15">
        <v>73</v>
      </c>
      <c r="B81" s="28" t="s">
        <v>187</v>
      </c>
      <c r="C81" s="28" t="s">
        <v>186</v>
      </c>
      <c r="D81" s="15">
        <f t="shared" si="19"/>
        <v>171.6</v>
      </c>
      <c r="E81" s="15">
        <f t="shared" si="22"/>
        <v>171.6</v>
      </c>
      <c r="F81" s="15"/>
      <c r="G81" s="29">
        <v>171.6</v>
      </c>
      <c r="H81" s="24"/>
      <c r="I81" s="24"/>
      <c r="J81" s="24"/>
      <c r="K81" s="24"/>
      <c r="L81" s="24"/>
      <c r="M81" s="15"/>
      <c r="N81" s="15"/>
      <c r="O81" s="15"/>
      <c r="P81" s="15"/>
      <c r="Q81" s="15" t="s">
        <v>104</v>
      </c>
      <c r="R81" s="34"/>
      <c r="S81" s="34">
        <v>0</v>
      </c>
      <c r="T81" s="35">
        <f t="shared" si="20"/>
        <v>0</v>
      </c>
      <c r="U81" s="34"/>
      <c r="V81" s="34">
        <f t="shared" si="23"/>
        <v>0</v>
      </c>
      <c r="W81" s="35">
        <f t="shared" si="21"/>
        <v>0</v>
      </c>
      <c r="X81" s="34"/>
      <c r="Y81" s="34">
        <f t="shared" si="24"/>
        <v>0</v>
      </c>
      <c r="Z81" s="35">
        <f t="shared" si="25"/>
        <v>0</v>
      </c>
    </row>
    <row r="82" s="4" customFormat="1" ht="104.55" spans="1:26">
      <c r="A82" s="15">
        <v>74</v>
      </c>
      <c r="B82" s="28" t="s">
        <v>188</v>
      </c>
      <c r="C82" s="28" t="s">
        <v>189</v>
      </c>
      <c r="D82" s="15">
        <f t="shared" si="19"/>
        <v>372</v>
      </c>
      <c r="E82" s="15">
        <f t="shared" si="22"/>
        <v>372</v>
      </c>
      <c r="F82" s="15"/>
      <c r="G82" s="29">
        <v>0</v>
      </c>
      <c r="H82" s="24">
        <v>372</v>
      </c>
      <c r="I82" s="24"/>
      <c r="J82" s="24"/>
      <c r="K82" s="24"/>
      <c r="L82" s="24"/>
      <c r="M82" s="15"/>
      <c r="N82" s="15"/>
      <c r="O82" s="15"/>
      <c r="P82" s="15"/>
      <c r="Q82" s="15" t="s">
        <v>190</v>
      </c>
      <c r="R82" s="34"/>
      <c r="S82" s="34">
        <v>0</v>
      </c>
      <c r="T82" s="35">
        <f t="shared" si="20"/>
        <v>0</v>
      </c>
      <c r="U82" s="34">
        <v>108.884563</v>
      </c>
      <c r="V82" s="34">
        <f t="shared" si="23"/>
        <v>108.884563</v>
      </c>
      <c r="W82" s="35">
        <f t="shared" si="21"/>
        <v>0.292700438172043</v>
      </c>
      <c r="X82" s="34"/>
      <c r="Y82" s="34">
        <f t="shared" si="24"/>
        <v>108.884563</v>
      </c>
      <c r="Z82" s="35">
        <f t="shared" si="25"/>
        <v>0.292700438172043</v>
      </c>
    </row>
    <row r="83" s="4" customFormat="1" ht="93" customHeight="1" spans="1:26">
      <c r="A83" s="15">
        <v>75</v>
      </c>
      <c r="B83" s="28" t="s">
        <v>191</v>
      </c>
      <c r="C83" s="28" t="s">
        <v>192</v>
      </c>
      <c r="D83" s="15">
        <f t="shared" si="19"/>
        <v>393</v>
      </c>
      <c r="E83" s="15">
        <f t="shared" si="22"/>
        <v>393</v>
      </c>
      <c r="F83" s="15"/>
      <c r="G83" s="29">
        <v>0</v>
      </c>
      <c r="H83" s="24">
        <v>393</v>
      </c>
      <c r="I83" s="24"/>
      <c r="J83" s="24"/>
      <c r="K83" s="24"/>
      <c r="L83" s="24"/>
      <c r="M83" s="15"/>
      <c r="N83" s="15"/>
      <c r="O83" s="15"/>
      <c r="P83" s="15"/>
      <c r="Q83" s="15" t="s">
        <v>190</v>
      </c>
      <c r="R83" s="34"/>
      <c r="S83" s="34">
        <v>0</v>
      </c>
      <c r="T83" s="35">
        <f t="shared" si="20"/>
        <v>0</v>
      </c>
      <c r="U83" s="34">
        <v>124.977735</v>
      </c>
      <c r="V83" s="34">
        <f t="shared" si="23"/>
        <v>124.977735</v>
      </c>
      <c r="W83" s="35">
        <f t="shared" si="21"/>
        <v>0.318009503816794</v>
      </c>
      <c r="X83" s="34"/>
      <c r="Y83" s="34">
        <f t="shared" si="24"/>
        <v>124.977735</v>
      </c>
      <c r="Z83" s="35">
        <f t="shared" si="25"/>
        <v>0.318009503816794</v>
      </c>
    </row>
    <row r="84" s="4" customFormat="1" ht="104.55" spans="1:26">
      <c r="A84" s="15">
        <v>76</v>
      </c>
      <c r="B84" s="19" t="s">
        <v>193</v>
      </c>
      <c r="C84" s="28" t="s">
        <v>194</v>
      </c>
      <c r="D84" s="15">
        <f t="shared" si="19"/>
        <v>374</v>
      </c>
      <c r="E84" s="15">
        <f t="shared" si="22"/>
        <v>374</v>
      </c>
      <c r="F84" s="15"/>
      <c r="G84" s="29">
        <v>0</v>
      </c>
      <c r="H84" s="24">
        <v>374</v>
      </c>
      <c r="I84" s="24"/>
      <c r="J84" s="24"/>
      <c r="K84" s="24"/>
      <c r="L84" s="24"/>
      <c r="M84" s="15"/>
      <c r="N84" s="15"/>
      <c r="O84" s="15"/>
      <c r="P84" s="15"/>
      <c r="Q84" s="15" t="s">
        <v>190</v>
      </c>
      <c r="R84" s="34"/>
      <c r="S84" s="34">
        <v>0</v>
      </c>
      <c r="T84" s="35">
        <f t="shared" si="20"/>
        <v>0</v>
      </c>
      <c r="U84" s="34">
        <v>106.842</v>
      </c>
      <c r="V84" s="34">
        <f t="shared" si="23"/>
        <v>106.842</v>
      </c>
      <c r="W84" s="35">
        <f t="shared" si="21"/>
        <v>0.285673796791444</v>
      </c>
      <c r="X84" s="34"/>
      <c r="Y84" s="34">
        <f t="shared" si="24"/>
        <v>106.842</v>
      </c>
      <c r="Z84" s="35">
        <f t="shared" si="25"/>
        <v>0.285673796791444</v>
      </c>
    </row>
    <row r="85" s="6" customFormat="1" ht="80" customHeight="1" spans="1:26">
      <c r="A85" s="15" t="s">
        <v>195</v>
      </c>
      <c r="B85" s="25" t="s">
        <v>196</v>
      </c>
      <c r="C85" s="26"/>
      <c r="D85" s="36">
        <f>D86</f>
        <v>261</v>
      </c>
      <c r="E85" s="36">
        <f>E86</f>
        <v>0</v>
      </c>
      <c r="F85" s="36">
        <f>F86</f>
        <v>0</v>
      </c>
      <c r="G85" s="36">
        <f t="shared" ref="G85:P85" si="26">G86</f>
        <v>0</v>
      </c>
      <c r="H85" s="27">
        <f t="shared" si="26"/>
        <v>0</v>
      </c>
      <c r="I85" s="27">
        <f t="shared" si="26"/>
        <v>0</v>
      </c>
      <c r="J85" s="27">
        <f t="shared" si="26"/>
        <v>0</v>
      </c>
      <c r="K85" s="27">
        <f t="shared" si="26"/>
        <v>0</v>
      </c>
      <c r="L85" s="27">
        <f t="shared" si="26"/>
        <v>0</v>
      </c>
      <c r="M85" s="27">
        <f t="shared" si="26"/>
        <v>0</v>
      </c>
      <c r="N85" s="27">
        <f t="shared" si="26"/>
        <v>0</v>
      </c>
      <c r="O85" s="27">
        <f t="shared" si="26"/>
        <v>261</v>
      </c>
      <c r="P85" s="27">
        <f t="shared" si="26"/>
        <v>0</v>
      </c>
      <c r="Q85" s="26"/>
      <c r="R85" s="34">
        <v>0</v>
      </c>
      <c r="S85" s="34">
        <v>0</v>
      </c>
      <c r="T85" s="35">
        <f t="shared" si="20"/>
        <v>0</v>
      </c>
      <c r="U85" s="34">
        <f t="shared" ref="S85:Y85" si="27">U86</f>
        <v>0</v>
      </c>
      <c r="V85" s="34">
        <f t="shared" si="27"/>
        <v>0</v>
      </c>
      <c r="W85" s="35">
        <f t="shared" si="21"/>
        <v>0</v>
      </c>
      <c r="X85" s="34">
        <f t="shared" si="27"/>
        <v>0</v>
      </c>
      <c r="Y85" s="34">
        <f t="shared" si="27"/>
        <v>0</v>
      </c>
      <c r="Z85" s="35">
        <f t="shared" si="25"/>
        <v>0</v>
      </c>
    </row>
    <row r="86" s="4" customFormat="1" ht="162" customHeight="1" spans="1:26">
      <c r="A86" s="15">
        <v>77</v>
      </c>
      <c r="B86" s="28" t="s">
        <v>197</v>
      </c>
      <c r="C86" s="28" t="s">
        <v>139</v>
      </c>
      <c r="D86" s="15">
        <f>E86+M86+N86+O86+P86</f>
        <v>261</v>
      </c>
      <c r="E86" s="15">
        <f>G86+H86+I86+J86+K86+L86</f>
        <v>0</v>
      </c>
      <c r="F86" s="15"/>
      <c r="G86" s="29"/>
      <c r="H86" s="24"/>
      <c r="I86" s="24"/>
      <c r="J86" s="24"/>
      <c r="K86" s="24"/>
      <c r="L86" s="24"/>
      <c r="M86" s="15"/>
      <c r="N86" s="15"/>
      <c r="O86" s="15">
        <v>261</v>
      </c>
      <c r="P86" s="15"/>
      <c r="Q86" s="15" t="s">
        <v>198</v>
      </c>
      <c r="R86" s="34"/>
      <c r="S86" s="34">
        <v>0</v>
      </c>
      <c r="T86" s="35">
        <f t="shared" si="20"/>
        <v>0</v>
      </c>
      <c r="U86" s="34"/>
      <c r="V86" s="34">
        <f>S86+U86</f>
        <v>0</v>
      </c>
      <c r="W86" s="35">
        <f t="shared" si="21"/>
        <v>0</v>
      </c>
      <c r="X86" s="34"/>
      <c r="Y86" s="34">
        <f>V86+X86</f>
        <v>0</v>
      </c>
      <c r="Z86" s="35">
        <f t="shared" si="25"/>
        <v>0</v>
      </c>
    </row>
    <row r="87" s="6" customFormat="1" ht="80" customHeight="1" spans="1:26">
      <c r="A87" s="15" t="s">
        <v>199</v>
      </c>
      <c r="B87" s="25" t="s">
        <v>200</v>
      </c>
      <c r="C87" s="26"/>
      <c r="D87" s="36">
        <f>D88</f>
        <v>76</v>
      </c>
      <c r="E87" s="36">
        <f>E88</f>
        <v>76</v>
      </c>
      <c r="F87" s="36">
        <f>F88</f>
        <v>0</v>
      </c>
      <c r="G87" s="36">
        <f t="shared" ref="G87:P87" si="28">G88</f>
        <v>0</v>
      </c>
      <c r="H87" s="27">
        <f t="shared" si="28"/>
        <v>0</v>
      </c>
      <c r="I87" s="27">
        <f t="shared" si="28"/>
        <v>76</v>
      </c>
      <c r="J87" s="27">
        <f t="shared" si="28"/>
        <v>0</v>
      </c>
      <c r="K87" s="27">
        <f t="shared" si="28"/>
        <v>0</v>
      </c>
      <c r="L87" s="27">
        <f t="shared" si="28"/>
        <v>0</v>
      </c>
      <c r="M87" s="27">
        <f t="shared" si="28"/>
        <v>0</v>
      </c>
      <c r="N87" s="27">
        <f t="shared" si="28"/>
        <v>0</v>
      </c>
      <c r="O87" s="27">
        <f t="shared" si="28"/>
        <v>0</v>
      </c>
      <c r="P87" s="27">
        <f t="shared" si="28"/>
        <v>0</v>
      </c>
      <c r="Q87" s="26"/>
      <c r="R87" s="34">
        <v>0</v>
      </c>
      <c r="S87" s="34">
        <v>0</v>
      </c>
      <c r="T87" s="35">
        <f t="shared" si="20"/>
        <v>0</v>
      </c>
      <c r="U87" s="34">
        <f t="shared" ref="U87:Y87" si="29">U88</f>
        <v>0</v>
      </c>
      <c r="V87" s="34">
        <f t="shared" si="29"/>
        <v>0</v>
      </c>
      <c r="W87" s="35">
        <f t="shared" si="21"/>
        <v>0</v>
      </c>
      <c r="X87" s="34">
        <f t="shared" si="29"/>
        <v>0</v>
      </c>
      <c r="Y87" s="34">
        <f t="shared" si="29"/>
        <v>0</v>
      </c>
      <c r="Z87" s="35">
        <f t="shared" si="25"/>
        <v>0</v>
      </c>
    </row>
    <row r="88" s="4" customFormat="1" ht="52.3" spans="1:26">
      <c r="A88" s="15">
        <v>78</v>
      </c>
      <c r="B88" s="16" t="s">
        <v>201</v>
      </c>
      <c r="C88" s="16" t="s">
        <v>139</v>
      </c>
      <c r="D88" s="17">
        <f>E88+M88+N88+O88+P88</f>
        <v>76</v>
      </c>
      <c r="E88" s="17">
        <f>G88+H88+I88+J88+K88+L88</f>
        <v>76</v>
      </c>
      <c r="F88" s="17"/>
      <c r="G88" s="17"/>
      <c r="H88" s="24"/>
      <c r="I88" s="24">
        <v>76</v>
      </c>
      <c r="J88" s="24"/>
      <c r="K88" s="24"/>
      <c r="L88" s="24"/>
      <c r="M88" s="15"/>
      <c r="N88" s="15"/>
      <c r="O88" s="15"/>
      <c r="P88" s="15"/>
      <c r="Q88" s="15" t="s">
        <v>202</v>
      </c>
      <c r="R88" s="34"/>
      <c r="S88" s="34">
        <v>0</v>
      </c>
      <c r="T88" s="35">
        <f t="shared" si="20"/>
        <v>0</v>
      </c>
      <c r="U88" s="34"/>
      <c r="V88" s="34">
        <f>S88+U88</f>
        <v>0</v>
      </c>
      <c r="W88" s="35">
        <f t="shared" si="21"/>
        <v>0</v>
      </c>
      <c r="X88" s="34"/>
      <c r="Y88" s="34">
        <f>V88+X88</f>
        <v>0</v>
      </c>
      <c r="Z88" s="37">
        <f t="shared" si="25"/>
        <v>0</v>
      </c>
    </row>
    <row r="89" customHeight="1" spans="26:26">
      <c r="Z89" s="38"/>
    </row>
    <row r="90" customHeight="1" spans="26:26">
      <c r="Z90" s="38"/>
    </row>
    <row r="91" customHeight="1" spans="26:26">
      <c r="Z91" s="38"/>
    </row>
    <row r="92" customHeight="1" spans="26:26">
      <c r="Z92" s="38"/>
    </row>
    <row r="93" customHeight="1" spans="26:26">
      <c r="Z93" s="38"/>
    </row>
    <row r="94" customHeight="1" spans="26:26">
      <c r="Z94" s="39"/>
    </row>
  </sheetData>
  <mergeCells count="22">
    <mergeCell ref="A1:Z1"/>
    <mergeCell ref="D2:P2"/>
    <mergeCell ref="E3:L3"/>
    <mergeCell ref="A5:B5"/>
    <mergeCell ref="A2:A4"/>
    <mergeCell ref="B2:B4"/>
    <mergeCell ref="C2:C4"/>
    <mergeCell ref="D3:D4"/>
    <mergeCell ref="M3:M4"/>
    <mergeCell ref="N3:N4"/>
    <mergeCell ref="O3:O4"/>
    <mergeCell ref="P3:P4"/>
    <mergeCell ref="Q2:Q4"/>
    <mergeCell ref="R2:R4"/>
    <mergeCell ref="S2:S4"/>
    <mergeCell ref="T2:T4"/>
    <mergeCell ref="U2:U4"/>
    <mergeCell ref="V2:V4"/>
    <mergeCell ref="W2:W4"/>
    <mergeCell ref="X2:X4"/>
    <mergeCell ref="Y2:Y4"/>
    <mergeCell ref="Z2:Z4"/>
  </mergeCells>
  <printOptions horizontalCentered="1"/>
  <pageMargins left="0.196527777777778" right="0.156944444444444" top="0.393055555555556" bottom="0.275" header="0.156944444444444" footer="0.236111111111111"/>
  <pageSetup paperSize="9" scale="19" orientation="landscape" horizontalDpi="600"/>
  <headerFooter/>
  <rowBreaks count="1" manualBreakCount="1">
    <brk id="20" max="25" man="1"/>
  </row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6A0048C-2381-489B-AA07-9611017176EA}">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kshl</dc:creator>
  <cp:lastModifiedBy>ZFB</cp:lastModifiedBy>
  <dcterms:created xsi:type="dcterms:W3CDTF">2018-02-21T03:18:00Z</dcterms:created>
  <cp:lastPrinted>2019-05-26T04:47:00Z</cp:lastPrinted>
  <dcterms:modified xsi:type="dcterms:W3CDTF">2026-08-20T09:39:44Z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2052-11.8.2.8555</vt:lpwstr>
  </property>
  <property fmtid="{D5CDD505-2E9C-101B-9397-08002B2CF9AE}" pid="3" name="KSOReadingLayout">
    <vt:bool>true</vt:bool>
  </property>
  <property fmtid="{D5CDD505-2E9C-101B-9397-08002B2CF9AE}" pid="4" name="ICV">
    <vt:lpwstr>6D2397A11CFF490D80B9825CD5112B6B</vt:lpwstr>
  </property>
</Properties>
</file>